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3\4 - РЕШЕНИЕ о бюджете от 21.12.2022  №10.14\ИСПОЛНЕНИЕ\Исполнение за 2023 год\ДОКУМЕНТЫ предоставляемые с проектом решения (в электронном виде)\"/>
    </mc:Choice>
  </mc:AlternateContent>
  <xr:revisionPtr revIDLastSave="0" documentId="13_ncr:1_{6D0F6BCD-8124-47E3-BE56-3D34370A16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К (2)" sheetId="3" r:id="rId1"/>
    <sheet name="ДК" sheetId="2" r:id="rId2"/>
  </sheets>
  <definedNames>
    <definedName name="_xlnm._FilterDatabase" localSheetId="1" hidden="1">ДК!$A$3:$AF$57</definedName>
    <definedName name="_xlnm._FilterDatabase" localSheetId="0" hidden="1">'ДК (2)'!$A$3:$X$43</definedName>
    <definedName name="_xlnm.Print_Area" localSheetId="0">'ДК (2)'!$A$1:$F$43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3" l="1"/>
  <c r="E40" i="3"/>
  <c r="D40" i="3"/>
  <c r="F38" i="3"/>
  <c r="E38" i="3"/>
  <c r="D38" i="3"/>
  <c r="F33" i="3"/>
  <c r="E33" i="3"/>
  <c r="D33" i="3"/>
  <c r="F26" i="3"/>
  <c r="E26" i="3"/>
  <c r="D26" i="3"/>
  <c r="F17" i="3"/>
  <c r="E17" i="3"/>
  <c r="D17" i="3"/>
  <c r="F15" i="3"/>
  <c r="E15" i="3"/>
  <c r="D15" i="3"/>
  <c r="F6" i="3" l="1"/>
  <c r="F5" i="3" s="1"/>
  <c r="F43" i="3" s="1"/>
  <c r="E6" i="3"/>
  <c r="E5" i="3" s="1"/>
  <c r="E43" i="3" s="1"/>
  <c r="D6" i="3"/>
  <c r="D5" i="3" s="1"/>
  <c r="D43" i="3" s="1"/>
  <c r="C40" i="3"/>
  <c r="C38" i="3" l="1"/>
  <c r="C33" i="3"/>
  <c r="C26" i="3"/>
  <c r="C17" i="3"/>
  <c r="C15" i="3"/>
  <c r="C6" i="3"/>
  <c r="C5" i="3" l="1"/>
  <c r="C43" i="3" s="1"/>
  <c r="G6" i="2"/>
  <c r="G56" i="2" l="1"/>
  <c r="G55" i="2"/>
  <c r="G53" i="2"/>
  <c r="G52" i="2"/>
  <c r="G51" i="2"/>
  <c r="G50" i="2"/>
  <c r="G49" i="2"/>
  <c r="G48" i="2"/>
  <c r="G47" i="2"/>
  <c r="G45" i="2"/>
  <c r="G44" i="2"/>
  <c r="G43" i="2"/>
  <c r="G42" i="2"/>
  <c r="G40" i="2"/>
  <c r="G39" i="2"/>
  <c r="G38" i="2"/>
  <c r="G37" i="2"/>
  <c r="G36" i="2"/>
  <c r="G35" i="2"/>
  <c r="G33" i="2"/>
  <c r="G32" i="2"/>
  <c r="G31" i="2"/>
  <c r="G30" i="2"/>
  <c r="G29" i="2"/>
  <c r="G28" i="2"/>
  <c r="G27" i="2"/>
  <c r="G26" i="2"/>
  <c r="G25" i="2"/>
  <c r="G23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C46" i="2" l="1"/>
  <c r="D24" i="2" l="1"/>
  <c r="F46" i="2" l="1"/>
  <c r="F41" i="2"/>
  <c r="F34" i="2"/>
  <c r="F24" i="2"/>
  <c r="G24" i="2" s="1"/>
  <c r="F22" i="2"/>
  <c r="F5" i="2"/>
  <c r="E5" i="2"/>
  <c r="E46" i="2"/>
  <c r="E41" i="2"/>
  <c r="E34" i="2"/>
  <c r="E22" i="2"/>
  <c r="E24" i="2"/>
  <c r="D34" i="2"/>
  <c r="G34" i="2" l="1"/>
  <c r="E4" i="2"/>
  <c r="E57" i="2" s="1"/>
  <c r="E54" i="2" s="1"/>
  <c r="F4" i="2"/>
  <c r="F57" i="2" s="1"/>
  <c r="D5" i="2"/>
  <c r="G5" i="2" s="1"/>
  <c r="C24" i="2" l="1"/>
  <c r="D22" i="2" l="1"/>
  <c r="G22" i="2" s="1"/>
  <c r="D41" i="2"/>
  <c r="G41" i="2" s="1"/>
  <c r="D46" i="2"/>
  <c r="G46" i="2" s="1"/>
  <c r="D4" i="2" l="1"/>
  <c r="C41" i="2"/>
  <c r="D57" i="2" l="1"/>
  <c r="G4" i="2"/>
  <c r="C5" i="2"/>
  <c r="C34" i="2"/>
  <c r="C22" i="2"/>
  <c r="F54" i="2"/>
  <c r="D54" i="2" l="1"/>
  <c r="G54" i="2" s="1"/>
  <c r="G57" i="2"/>
  <c r="C4" i="2"/>
  <c r="C57" i="2" s="1"/>
  <c r="C54" i="2" s="1"/>
</calcChain>
</file>

<file path=xl/sharedStrings.xml><?xml version="1.0" encoding="utf-8"?>
<sst xmlns="http://schemas.openxmlformats.org/spreadsheetml/2006/main" count="276" uniqueCount="127">
  <si>
    <t>Наказ</t>
  </si>
  <si>
    <t>Обустройство прилегающих территорий к зданиям и сооружениям муниципальных  учреждений</t>
  </si>
  <si>
    <t>Благоустройство общественных территорий</t>
  </si>
  <si>
    <t xml:space="preserve">Мероприятия по обеспечению условий функционирования  муниципальных учреждений </t>
  </si>
  <si>
    <t>ГРБС</t>
  </si>
  <si>
    <t>Администрация района</t>
  </si>
  <si>
    <t>Управление культуры, спорта и молодежи</t>
  </si>
  <si>
    <t>Укрепление материально-технической базы муниципалоьных учреждений</t>
  </si>
  <si>
    <t>Управление образования</t>
  </si>
  <si>
    <t>Приобретение проектора и экрана в МБДОУ "Льнозаводский детский сад"</t>
  </si>
  <si>
    <t>Ремонт и содержание автомобильных дорог местного значения (в т.ч.тротуаров)</t>
  </si>
  <si>
    <t>Ремонт участка автомобильной дороги по ул.Центральная в д.Лесная Поляна</t>
  </si>
  <si>
    <t>Безопасность на водных объектах</t>
  </si>
  <si>
    <t>Устройство закрытого теневого навеса в д.Мельниково, ул.Нагорная,д.10 (общественная территория)</t>
  </si>
  <si>
    <t>Черемушкинский ЦСДК оборудование комнаты-музея с мемориальной доской</t>
  </si>
  <si>
    <t>Приобретение проектора и экрана в МБДОУ "Горнякский детский сад"</t>
  </si>
  <si>
    <t>Ремонт тротуаров по ул.Коммунальная, ул.Спорта, ул.Труда, ул.Новая, ул.Южная и пер.Школьный с.Горняк</t>
  </si>
  <si>
    <t xml:space="preserve">Замена полового покрытия  в МБДОУ "Большекибьинский детский сад" </t>
  </si>
  <si>
    <t>Устройство спортивно-игровой площадки в МБОУ "Верхнеюринская ООШ"</t>
  </si>
  <si>
    <t>Устройство тротуаров по ул.Центральная и ул.Молодежная  д.Старый Березняк</t>
  </si>
  <si>
    <t>Асфальтирование пешеходных дорожек в  МБДОУ "Кватчинский детский сад"</t>
  </si>
  <si>
    <t>Очистка и приведение в порядок территории пруда  в д.Ныша для организации пляжа</t>
  </si>
  <si>
    <t>Приобретение и установка детского игрового оборудования в МБОУ "Русско-Сюгаильская СОШ"</t>
  </si>
  <si>
    <t>Устройство тротуара  до железно-дорожной станции Люга</t>
  </si>
  <si>
    <t>Приобретение и установка спортивного оборудования (воркаут) на территории Малосюгинского ЦСДК</t>
  </si>
  <si>
    <t>Щебенение автомобильной дороги на кладбище д.Большая Пудга</t>
  </si>
  <si>
    <t>Приобретение и установка спортивного оборудования (воркаут) в д.Большая Пудга, ул.Центральная,29 (общественная территория)</t>
  </si>
  <si>
    <t>Приобретение и установка детского игрового оборудования в д.Ломеслуд, ул.Молодежная (общественная территория)</t>
  </si>
  <si>
    <t>Приобретение щебня для щебенения проулков с.Большая Уча</t>
  </si>
  <si>
    <t xml:space="preserve">Благоустройство территории Большеучинского ЦСДК (Арт-объект) </t>
  </si>
  <si>
    <t>Благоустройство парка"Добро" в с.Большая Уча" (общественная территория)</t>
  </si>
  <si>
    <t>Ремонт пола в Нышинском СДК</t>
  </si>
  <si>
    <t>ДК</t>
  </si>
  <si>
    <t>Наказы</t>
  </si>
  <si>
    <t>КБК</t>
  </si>
  <si>
    <t>577 0503 1110462330 244</t>
  </si>
  <si>
    <t>577 0503 112F255550 244</t>
  </si>
  <si>
    <t>577 0503 1110362330 244</t>
  </si>
  <si>
    <t>577 0503 1110562330 244</t>
  </si>
  <si>
    <t>609 0702 0110460270 612</t>
  </si>
  <si>
    <t>609 0701 0110460270 612</t>
  </si>
  <si>
    <t>608 0801 0340760270 612</t>
  </si>
  <si>
    <t>608 0801 0340760150 612</t>
  </si>
  <si>
    <t>609 0701 0110460150 612</t>
  </si>
  <si>
    <t>609 0701 0110461040 612</t>
  </si>
  <si>
    <t>608 0801 0340761040 612</t>
  </si>
  <si>
    <t>577 0409 0750462520 244</t>
  </si>
  <si>
    <t>ВСЕГО</t>
  </si>
  <si>
    <t>Наказы УР</t>
  </si>
  <si>
    <t xml:space="preserve">Ремонт входной группы Большесибинского ЦСДК (филиала МБУ Можгинского района «Централизованная клубная система») </t>
  </si>
  <si>
    <t>608 0801 0340760150 244</t>
  </si>
  <si>
    <t>609 0703 0120460150 612</t>
  </si>
  <si>
    <t>577 0310 0610361920 244</t>
  </si>
  <si>
    <t>5.335 (наказы)</t>
  </si>
  <si>
    <t>5.305 (наказы)</t>
  </si>
  <si>
    <t>5.312 (наказы)</t>
  </si>
  <si>
    <t xml:space="preserve">Приобретение и установка детского игрового оборудования в д.Петухово, ул.Садовая,17   (общественная территория) </t>
  </si>
  <si>
    <t>Примечание</t>
  </si>
  <si>
    <t>СО26</t>
  </si>
  <si>
    <t>577 0503 0920760280 244  577 0503 0920708220 244  577 0503 09207S8220 244</t>
  </si>
  <si>
    <t>609 0701 0921203500 612 609 0701 09212S3500 612</t>
  </si>
  <si>
    <t>5.320-ИИБ001                                   5.421-ИИБ001</t>
  </si>
  <si>
    <t>2023 (первоначальный)</t>
  </si>
  <si>
    <t>2023 (уточненный)</t>
  </si>
  <si>
    <t>2023 (кассовый расход)</t>
  </si>
  <si>
    <t xml:space="preserve">Щебенение улично-дорожной сети (проулки) населенных пунктов:                                                                       -д.Водзя ( с ул.Южной на ул.Центральную)                                                          -д.Кватчи (с ул.Весенней на Центральную площадь                                                                                                                                         -д.Нижний Вишур (с ул.Садовой на ул.Верхнюю; с ул.Молодежная на Центральную)         </t>
  </si>
  <si>
    <t>Учет средств по наказам избирателей 2023 год</t>
  </si>
  <si>
    <t>Замена оконных блоков, ремонт входных групп, замена межкомнатных дверей, частичный ремонт пола, ремонт сантехничеких узлов в МБОУ ДО Можгинского района «Районный Центр дополнительного образования детей», с. Пычас</t>
  </si>
  <si>
    <t xml:space="preserve"> </t>
  </si>
  <si>
    <t>Пошив костюмов для выступления ветеранской организации в  Черемушкинский ЦСДК</t>
  </si>
  <si>
    <t>Благоустройство общественной территории по ул.Садовая в с.Пычас  (лестничный марш-общественная территория)</t>
  </si>
  <si>
    <t>Ремонт полов  и приобретение материалов для устройства входной группы в Новобиинском СДК</t>
  </si>
  <si>
    <t>Ремонт кровли и приобретение пиломатериала для ремонта пола в бывшем здании  ФАПа в д.Бальзяшур</t>
  </si>
  <si>
    <t>577 0113 9900060110 244</t>
  </si>
  <si>
    <t>Устройство  теневых навесов  на территории  МБДОУ "Большекибьинский детский сад"</t>
  </si>
  <si>
    <t>Монтаж водосточной системы Поршурского СДК</t>
  </si>
  <si>
    <t>Устройство ограждения детской игровой площадки ст.Сардан  (общественная территория)</t>
  </si>
  <si>
    <t>Приобретение и установка детского игрового оборудования  в д.Залесный, (общественная территория)</t>
  </si>
  <si>
    <t>Приобретение и установка детского игрового оборудования в МБДОУ  "Маловоложикьинский детский сад"</t>
  </si>
  <si>
    <t>Устройство навеса над тренажерами в Пазяльском СДК</t>
  </si>
  <si>
    <t>Устройство тротуара до железно-дорожной станции Люга</t>
  </si>
  <si>
    <t>577 0503 1110362330 244 577 0503 1110363370 244 577 0503 1110360290 244</t>
  </si>
  <si>
    <t>608 0801 0340760270 612 608 0801 0340760290 612</t>
  </si>
  <si>
    <t>5.335 (наказы)  5.431</t>
  </si>
  <si>
    <t>608 0801 0921208810 612 608 080109212S8810 612 608 0801 0340760150 612</t>
  </si>
  <si>
    <t>5.320-ИБ007                                                                  5.421- ИБ007          5.305 (наказы)</t>
  </si>
  <si>
    <t>Устройство ограждения сквера в д.Пазял</t>
  </si>
  <si>
    <t>Приобретение и установка детского игрового оборудования в с.Нынек</t>
  </si>
  <si>
    <t>Благоустройство территории памятника ВОВ в д.Замостные Какси</t>
  </si>
  <si>
    <r>
      <t>10 000руб.- сметы, 181 000 руб. контракт, 17 581,07 руб.контракт. В том числе за счет бюджета 200 000руб.,</t>
    </r>
    <r>
      <rPr>
        <b/>
        <sz val="10"/>
        <color theme="1"/>
        <rFont val="Times New Roman"/>
        <family val="1"/>
        <charset val="204"/>
      </rPr>
      <t xml:space="preserve"> за счет спецсчета 8581,07 руб.</t>
    </r>
  </si>
  <si>
    <t>Ремонт пола в Пазяльском СДК</t>
  </si>
  <si>
    <t>10 000 руб. сметы, 120544,69 руб. контракт</t>
  </si>
  <si>
    <t>10 000руб.- сметы, 80 000 руб. контракт, 61620,59 контракт</t>
  </si>
  <si>
    <t>Устройство резинового покрытия беговой дорожки в МБОУ "Горнякская СОШ"</t>
  </si>
  <si>
    <t>окна - 583 000                                                                               вход.гр, двери, пол - 450 000                                                                    сан.узел - 282 000                                                               межком.двери- 64999,64</t>
  </si>
  <si>
    <t>2023 (по контракту)</t>
  </si>
  <si>
    <t>городская среда, из них  1 940 145,07 (УР+РФ), 19 597,43 руб. (местный бюджет)</t>
  </si>
  <si>
    <t>контракт № 08135000006124 от 15.05.2023г. на сумму 1800000 руб.: 500000руб. за счет наказов, 376 426,05 руб. Доступная среда, 923 573,95 руб. по 5.305 (выделены по сессии)</t>
  </si>
  <si>
    <t>5.305                               5.305 (наказы)    5.308</t>
  </si>
  <si>
    <r>
      <t xml:space="preserve">Администрация района    </t>
    </r>
    <r>
      <rPr>
        <sz val="10"/>
        <color theme="1"/>
        <rFont val="Calibri"/>
        <family val="2"/>
        <scheme val="minor"/>
      </rPr>
      <t xml:space="preserve">                          </t>
    </r>
  </si>
  <si>
    <t>остаток</t>
  </si>
  <si>
    <t>городская среда, из них  1 337 553,73 (УР+РФ), 283 495,77 руб. (местный бюджет)</t>
  </si>
  <si>
    <r>
      <t>Часть объекта реализуется через "Наша инициатива"</t>
    </r>
    <r>
      <rPr>
        <b/>
        <sz val="10"/>
        <color theme="1"/>
        <rFont val="Times New Roman"/>
        <family val="1"/>
        <charset val="204"/>
      </rPr>
      <t xml:space="preserve"> 405 681,12</t>
    </r>
    <r>
      <rPr>
        <sz val="10"/>
        <color theme="1"/>
        <rFont val="Times New Roman"/>
        <family val="1"/>
        <charset val="204"/>
      </rPr>
      <t xml:space="preserve"> руб.: 41970 руб. (МБ), 83941,12 руб.(граждане, спонсоры), 279770 руб. (УР).                                                                  Другая часть через местный бюджет </t>
    </r>
    <r>
      <rPr>
        <b/>
        <sz val="10"/>
        <color theme="1"/>
        <rFont val="Times New Roman"/>
        <family val="1"/>
        <charset val="204"/>
      </rPr>
      <t>108030 руб.</t>
    </r>
    <r>
      <rPr>
        <sz val="10"/>
        <color theme="1"/>
        <rFont val="Times New Roman"/>
        <family val="1"/>
        <charset val="204"/>
      </rPr>
      <t xml:space="preserve"> (73894 строймат,дверь 33911)</t>
    </r>
  </si>
  <si>
    <t xml:space="preserve"> через Самообложение.                          Контракт на 375 000 руб.:                                                 174 992руб. (МБ),                                             50 002 руб. (граждане)                                               150 006руб. (УР)</t>
  </si>
  <si>
    <t>объект перенесли с 2023 на 2024</t>
  </si>
  <si>
    <t>Объект включили в самообложение на 2024 год в сумме 1 200т.р.</t>
  </si>
  <si>
    <t>Объект перенесен на 2024 год</t>
  </si>
  <si>
    <t>200 тыс.руб. за счет местного                                         200 тыс.руб. за счет гранта Лучшее МО                                                   контракты:                                                                 1000 смета,                                                                                             97 711,74-основание,                                                                        Арт-объект-298 000                                                                                 (200 000 фигура девушки (грант) и                                                                   подставки под цветы 98 000 (наказы)</t>
  </si>
  <si>
    <t>Устройство закрытого теневого навеса в д.Комяк (общественная территория)</t>
  </si>
  <si>
    <t>Устройство ограждения территории  "Юбери-Парка" в д.Старые Юбери (общественная территория)</t>
  </si>
  <si>
    <r>
      <rPr>
        <sz val="10"/>
        <color rgb="FFFF0000"/>
        <rFont val="Times New Roman"/>
        <family val="1"/>
        <charset val="204"/>
      </rPr>
      <t xml:space="preserve">200 тыс.руб- местный бюджет  </t>
    </r>
    <r>
      <rPr>
        <sz val="10"/>
        <color theme="1"/>
        <rFont val="Times New Roman"/>
        <family val="1"/>
        <charset val="204"/>
      </rPr>
      <t xml:space="preserve">                        108 тыс.руб. за счет спонсоров                                                               180 тыс.руб. за счет грантов</t>
    </r>
  </si>
  <si>
    <t>Объект реализуется через "Без границ". Общая стоимость объекта по заявке 774222 руб.:  217222 (МБ), 557000руб.(УР) Контракты =569 798 (409930,92-УР и 159867,08 - МБ)</t>
  </si>
  <si>
    <r>
      <rPr>
        <sz val="11"/>
        <rFont val="Calibri"/>
        <family val="2"/>
        <charset val="204"/>
        <scheme val="minor"/>
      </rPr>
      <t>оплата: 05.12.2023</t>
    </r>
    <r>
      <rPr>
        <sz val="11"/>
        <color rgb="FFFF0000"/>
        <rFont val="Calibri"/>
        <family val="2"/>
        <scheme val="minor"/>
      </rPr>
      <t xml:space="preserve"> - 108 000 (Цст 63370)                                                   и 92 000 (Цст 62330)</t>
    </r>
  </si>
  <si>
    <r>
      <t>Благоустройство центрального сквера</t>
    </r>
    <r>
      <rPr>
        <sz val="10"/>
        <color theme="1"/>
        <rFont val="Calibri"/>
        <family val="2"/>
        <charset val="204"/>
        <scheme val="minor"/>
      </rPr>
      <t xml:space="preserve"> с.Можга</t>
    </r>
    <r>
      <rPr>
        <sz val="10"/>
        <color theme="1"/>
        <rFont val="Calibri"/>
        <family val="2"/>
        <scheme val="minor"/>
      </rPr>
      <t xml:space="preserve"> (общественная территория)</t>
    </r>
  </si>
  <si>
    <r>
      <t xml:space="preserve">Благоустройство центрального сквера в </t>
    </r>
    <r>
      <rPr>
        <sz val="10"/>
        <color theme="1"/>
        <rFont val="Calibri"/>
        <family val="2"/>
        <charset val="204"/>
        <scheme val="minor"/>
      </rPr>
      <t>д.Трактор</t>
    </r>
  </si>
  <si>
    <t>Благоустройство центрального сквера с.Можга (общественная территория)</t>
  </si>
  <si>
    <t>Информация об исполнении наказов избирателей в 2023 году</t>
  </si>
  <si>
    <t>Наименование наказа избирателей</t>
  </si>
  <si>
    <t xml:space="preserve">Администрация района                              </t>
  </si>
  <si>
    <t>Наказы депутатов муниципального образования "Муниципальный округ Можгинский район Удмуртской Республики"</t>
  </si>
  <si>
    <t>Наказы депутатов Удмуртской Республики</t>
  </si>
  <si>
    <t>Исполнение всего</t>
  </si>
  <si>
    <t>рублей</t>
  </si>
  <si>
    <t>средств граждан, спонсоров, спецсчета</t>
  </si>
  <si>
    <t>бюджет УР</t>
  </si>
  <si>
    <t>средств местного бюджета</t>
  </si>
  <si>
    <t>из них за счет: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</si>
</sst>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 wrapText="1"/>
    </xf>
    <xf numFmtId="0" fontId="3" fillId="0" borderId="0" xfId="0" applyFont="1"/>
    <xf numFmtId="0" fontId="2" fillId="4" borderId="0" xfId="0" applyFont="1" applyFill="1" applyAlignment="1">
      <alignment vertical="top" wrapText="1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/>
    <xf numFmtId="4" fontId="6" fillId="0" borderId="1" xfId="0" applyNumberFormat="1" applyFont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4" fontId="6" fillId="4" borderId="1" xfId="0" applyNumberFormat="1" applyFont="1" applyFill="1" applyBorder="1" applyAlignment="1">
      <alignment vertical="top" wrapText="1"/>
    </xf>
    <xf numFmtId="4" fontId="6" fillId="0" borderId="0" xfId="0" applyNumberFormat="1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4" borderId="1" xfId="0" applyFont="1" applyFill="1" applyBorder="1" applyAlignment="1">
      <alignment vertical="top"/>
    </xf>
    <xf numFmtId="0" fontId="4" fillId="4" borderId="1" xfId="0" applyFont="1" applyFill="1" applyBorder="1" applyAlignment="1">
      <alignment vertical="top" wrapText="1"/>
    </xf>
    <xf numFmtId="0" fontId="7" fillId="0" borderId="1" xfId="0" applyFont="1" applyBorder="1"/>
    <xf numFmtId="4" fontId="6" fillId="0" borderId="0" xfId="0" applyNumberFormat="1" applyFont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9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/>
    </xf>
    <xf numFmtId="49" fontId="8" fillId="3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/>
    </xf>
    <xf numFmtId="49" fontId="9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3" borderId="1" xfId="0" applyFont="1" applyFill="1" applyBorder="1" applyAlignment="1">
      <alignment horizontal="center" vertical="top"/>
    </xf>
    <xf numFmtId="4" fontId="2" fillId="3" borderId="1" xfId="0" applyNumberFormat="1" applyFont="1" applyFill="1" applyBorder="1" applyAlignment="1">
      <alignment vertical="top"/>
    </xf>
    <xf numFmtId="49" fontId="8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/>
    </xf>
    <xf numFmtId="0" fontId="7" fillId="3" borderId="1" xfId="0" applyFont="1" applyFill="1" applyBorder="1"/>
    <xf numFmtId="0" fontId="12" fillId="0" borderId="1" xfId="0" applyFont="1" applyBorder="1"/>
    <xf numFmtId="0" fontId="12" fillId="0" borderId="1" xfId="0" applyFont="1" applyBorder="1" applyAlignment="1">
      <alignment vertical="top"/>
    </xf>
    <xf numFmtId="4" fontId="5" fillId="0" borderId="1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/>
    </xf>
    <xf numFmtId="0" fontId="4" fillId="0" borderId="1" xfId="0" applyFont="1" applyBorder="1"/>
    <xf numFmtId="4" fontId="0" fillId="0" borderId="1" xfId="0" applyNumberFormat="1" applyBorder="1" applyAlignment="1">
      <alignment vertical="top"/>
    </xf>
    <xf numFmtId="4" fontId="0" fillId="4" borderId="1" xfId="0" applyNumberFormat="1" applyFill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" fontId="0" fillId="5" borderId="1" xfId="0" applyNumberFormat="1" applyFill="1" applyBorder="1" applyAlignment="1">
      <alignment vertical="top"/>
    </xf>
    <xf numFmtId="4" fontId="6" fillId="5" borderId="1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vertical="top"/>
    </xf>
    <xf numFmtId="4" fontId="0" fillId="0" borderId="0" xfId="0" applyNumberFormat="1"/>
    <xf numFmtId="4" fontId="13" fillId="0" borderId="1" xfId="0" applyNumberFormat="1" applyFont="1" applyBorder="1" applyAlignment="1">
      <alignment vertical="top" wrapText="1"/>
    </xf>
    <xf numFmtId="0" fontId="14" fillId="3" borderId="1" xfId="0" applyFont="1" applyFill="1" applyBorder="1" applyAlignment="1">
      <alignment wrapText="1"/>
    </xf>
    <xf numFmtId="4" fontId="16" fillId="3" borderId="1" xfId="0" applyNumberFormat="1" applyFont="1" applyFill="1" applyBorder="1" applyAlignment="1">
      <alignment horizontal="right" vertical="center"/>
    </xf>
    <xf numFmtId="4" fontId="15" fillId="0" borderId="0" xfId="0" applyNumberFormat="1" applyFont="1" applyAlignment="1">
      <alignment vertical="top" wrapText="1"/>
    </xf>
    <xf numFmtId="4" fontId="15" fillId="0" borderId="1" xfId="0" applyNumberFormat="1" applyFont="1" applyBorder="1" applyAlignment="1">
      <alignment horizontal="center" vertical="top" wrapText="1"/>
    </xf>
    <xf numFmtId="4" fontId="17" fillId="3" borderId="1" xfId="0" applyNumberFormat="1" applyFont="1" applyFill="1" applyBorder="1" applyAlignment="1">
      <alignment horizontal="right" vertical="top"/>
    </xf>
    <xf numFmtId="0" fontId="18" fillId="0" borderId="0" xfId="0" applyFont="1" applyAlignment="1">
      <alignment vertical="top"/>
    </xf>
    <xf numFmtId="49" fontId="6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 vertical="center"/>
    </xf>
    <xf numFmtId="4" fontId="18" fillId="0" borderId="1" xfId="0" applyNumberFormat="1" applyFont="1" applyBorder="1" applyAlignment="1">
      <alignment vertical="top"/>
    </xf>
    <xf numFmtId="0" fontId="19" fillId="0" borderId="1" xfId="0" applyFont="1" applyBorder="1" applyAlignment="1">
      <alignment vertical="top"/>
    </xf>
    <xf numFmtId="0" fontId="19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20" fillId="0" borderId="0" xfId="0" applyFont="1" applyAlignment="1">
      <alignment vertical="top" wrapText="1"/>
    </xf>
    <xf numFmtId="0" fontId="23" fillId="0" borderId="0" xfId="0" applyFont="1"/>
    <xf numFmtId="0" fontId="23" fillId="3" borderId="1" xfId="0" applyFont="1" applyFill="1" applyBorder="1" applyAlignment="1">
      <alignment horizontal="center" vertical="top" wrapText="1"/>
    </xf>
    <xf numFmtId="4" fontId="23" fillId="3" borderId="1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3" fillId="2" borderId="1" xfId="0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center" vertical="top"/>
    </xf>
    <xf numFmtId="4" fontId="23" fillId="2" borderId="1" xfId="0" applyNumberFormat="1" applyFont="1" applyFill="1" applyBorder="1" applyAlignment="1">
      <alignment vertical="top"/>
    </xf>
    <xf numFmtId="0" fontId="23" fillId="0" borderId="0" xfId="0" applyFont="1" applyAlignment="1">
      <alignment vertical="top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center" vertical="top" wrapText="1"/>
    </xf>
    <xf numFmtId="4" fontId="24" fillId="0" borderId="1" xfId="0" applyNumberFormat="1" applyFont="1" applyBorder="1" applyAlignment="1">
      <alignment vertical="top"/>
    </xf>
    <xf numFmtId="4" fontId="24" fillId="0" borderId="1" xfId="0" applyNumberFormat="1" applyFont="1" applyBorder="1" applyAlignment="1">
      <alignment vertical="top" wrapText="1"/>
    </xf>
    <xf numFmtId="0" fontId="24" fillId="0" borderId="0" xfId="0" applyFont="1" applyAlignment="1">
      <alignment vertical="top"/>
    </xf>
    <xf numFmtId="0" fontId="24" fillId="0" borderId="1" xfId="0" applyFont="1" applyBorder="1" applyAlignment="1">
      <alignment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top" wrapText="1"/>
    </xf>
    <xf numFmtId="4" fontId="23" fillId="2" borderId="1" xfId="0" applyNumberFormat="1" applyFont="1" applyFill="1" applyBorder="1" applyAlignment="1">
      <alignment vertical="top" wrapText="1"/>
    </xf>
    <xf numFmtId="4" fontId="24" fillId="4" borderId="1" xfId="0" applyNumberFormat="1" applyFont="1" applyFill="1" applyBorder="1" applyAlignment="1">
      <alignment vertical="top" wrapText="1"/>
    </xf>
    <xf numFmtId="0" fontId="23" fillId="4" borderId="0" xfId="0" applyFont="1" applyFill="1" applyAlignment="1">
      <alignment vertical="top" wrapText="1"/>
    </xf>
    <xf numFmtId="0" fontId="23" fillId="2" borderId="0" xfId="0" applyFont="1" applyFill="1" applyAlignment="1">
      <alignment vertical="top" wrapText="1"/>
    </xf>
    <xf numFmtId="0" fontId="24" fillId="0" borderId="0" xfId="0" applyFont="1"/>
    <xf numFmtId="0" fontId="23" fillId="2" borderId="1" xfId="0" applyFont="1" applyFill="1" applyBorder="1" applyAlignment="1">
      <alignment wrapText="1"/>
    </xf>
    <xf numFmtId="0" fontId="24" fillId="2" borderId="1" xfId="0" applyFont="1" applyFill="1" applyBorder="1" applyAlignment="1">
      <alignment horizontal="center" vertical="top"/>
    </xf>
    <xf numFmtId="0" fontId="24" fillId="0" borderId="1" xfId="0" applyFont="1" applyBorder="1" applyAlignment="1">
      <alignment wrapText="1"/>
    </xf>
    <xf numFmtId="0" fontId="24" fillId="3" borderId="1" xfId="0" applyFont="1" applyFill="1" applyBorder="1" applyAlignment="1">
      <alignment horizontal="center" vertical="top"/>
    </xf>
    <xf numFmtId="4" fontId="23" fillId="3" borderId="1" xfId="0" applyNumberFormat="1" applyFont="1" applyFill="1" applyBorder="1" applyAlignment="1">
      <alignment vertical="top"/>
    </xf>
    <xf numFmtId="0" fontId="23" fillId="0" borderId="1" xfId="0" applyFont="1" applyBorder="1"/>
    <xf numFmtId="0" fontId="23" fillId="0" borderId="1" xfId="0" applyFont="1" applyBorder="1" applyAlignment="1">
      <alignment vertical="top"/>
    </xf>
    <xf numFmtId="4" fontId="23" fillId="0" borderId="1" xfId="0" applyNumberFormat="1" applyFont="1" applyBorder="1" applyAlignment="1">
      <alignment vertical="top" wrapText="1"/>
    </xf>
    <xf numFmtId="4" fontId="24" fillId="0" borderId="0" xfId="0" applyNumberFormat="1" applyFont="1" applyAlignment="1">
      <alignment vertical="top" wrapText="1"/>
    </xf>
    <xf numFmtId="0" fontId="23" fillId="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top"/>
    </xf>
    <xf numFmtId="0" fontId="25" fillId="0" borderId="1" xfId="0" applyFont="1" applyBorder="1" applyAlignment="1">
      <alignment horizontal="center" vertical="top"/>
    </xf>
    <xf numFmtId="0" fontId="25" fillId="0" borderId="1" xfId="0" applyFont="1" applyBorder="1" applyAlignment="1">
      <alignment horizontal="center" vertical="top" wrapText="1"/>
    </xf>
    <xf numFmtId="4" fontId="24" fillId="0" borderId="1" xfId="0" applyNumberFormat="1" applyFont="1" applyBorder="1"/>
    <xf numFmtId="0" fontId="24" fillId="0" borderId="0" xfId="0" applyFont="1" applyAlignment="1">
      <alignment horizontal="right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/>
    </xf>
    <xf numFmtId="0" fontId="22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  <color rgb="FF000099"/>
      <color rgb="FF000066"/>
      <color rgb="FF006600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"/>
  <sheetViews>
    <sheetView tabSelected="1" zoomScaleNormal="100" workbookViewId="0">
      <selection activeCell="F2" sqref="F2"/>
    </sheetView>
  </sheetViews>
  <sheetFormatPr defaultRowHeight="12.75" x14ac:dyDescent="0.2"/>
  <cols>
    <col min="1" max="1" width="46.140625" style="107" customWidth="1"/>
    <col min="2" max="2" width="17.28515625" style="99" customWidth="1"/>
    <col min="3" max="3" width="13.7109375" style="116" customWidth="1"/>
    <col min="4" max="4" width="12.5703125" style="107" customWidth="1"/>
    <col min="5" max="5" width="12.85546875" style="107" customWidth="1"/>
    <col min="6" max="6" width="11.5703125" style="107" customWidth="1"/>
    <col min="7" max="16384" width="9.140625" style="107"/>
  </cols>
  <sheetData>
    <row r="1" spans="1:6" s="87" customFormat="1" ht="24" customHeight="1" x14ac:dyDescent="0.25">
      <c r="A1" s="127" t="s">
        <v>116</v>
      </c>
      <c r="B1" s="127"/>
      <c r="C1" s="127"/>
      <c r="D1" s="127"/>
      <c r="E1" s="127"/>
      <c r="F1" s="127"/>
    </row>
    <row r="2" spans="1:6" x14ac:dyDescent="0.2">
      <c r="F2" s="122" t="s">
        <v>122</v>
      </c>
    </row>
    <row r="3" spans="1:6" s="118" customFormat="1" ht="14.25" customHeight="1" x14ac:dyDescent="0.25">
      <c r="A3" s="123" t="s">
        <v>117</v>
      </c>
      <c r="B3" s="124" t="s">
        <v>4</v>
      </c>
      <c r="C3" s="125" t="s">
        <v>121</v>
      </c>
      <c r="D3" s="126" t="s">
        <v>126</v>
      </c>
      <c r="E3" s="126"/>
      <c r="F3" s="126"/>
    </row>
    <row r="4" spans="1:6" s="118" customFormat="1" ht="42.75" customHeight="1" x14ac:dyDescent="0.25">
      <c r="A4" s="123"/>
      <c r="B4" s="124"/>
      <c r="C4" s="125"/>
      <c r="D4" s="120" t="s">
        <v>125</v>
      </c>
      <c r="E4" s="120" t="s">
        <v>123</v>
      </c>
      <c r="F4" s="119" t="s">
        <v>124</v>
      </c>
    </row>
    <row r="5" spans="1:6" s="90" customFormat="1" ht="41.25" customHeight="1" x14ac:dyDescent="0.25">
      <c r="A5" s="117" t="s">
        <v>119</v>
      </c>
      <c r="B5" s="88"/>
      <c r="C5" s="89">
        <f>C6+C15+C17+C26+C33+C38</f>
        <v>11057806.33</v>
      </c>
      <c r="D5" s="89">
        <f t="shared" ref="D5:F5" si="0">D6+D15+D17+D26+D33+D38</f>
        <v>6309876.4199999999</v>
      </c>
      <c r="E5" s="89">
        <f t="shared" si="0"/>
        <v>250524.19</v>
      </c>
      <c r="F5" s="89">
        <f t="shared" si="0"/>
        <v>4497405.72</v>
      </c>
    </row>
    <row r="6" spans="1:6" s="94" customFormat="1" ht="21.75" customHeight="1" x14ac:dyDescent="0.25">
      <c r="A6" s="91" t="s">
        <v>2</v>
      </c>
      <c r="B6" s="92"/>
      <c r="C6" s="93">
        <f>SUM(C7:C14)</f>
        <v>5405044</v>
      </c>
      <c r="D6" s="93">
        <f t="shared" ref="D6:F6" si="1">SUM(D7:D14)</f>
        <v>1639337.2</v>
      </c>
      <c r="E6" s="93">
        <f t="shared" si="1"/>
        <v>158002</v>
      </c>
      <c r="F6" s="93">
        <f t="shared" si="1"/>
        <v>3607704.8</v>
      </c>
    </row>
    <row r="7" spans="1:6" s="99" customFormat="1" ht="32.25" customHeight="1" x14ac:dyDescent="0.25">
      <c r="A7" s="95" t="s">
        <v>115</v>
      </c>
      <c r="B7" s="96" t="s">
        <v>5</v>
      </c>
      <c r="C7" s="98">
        <v>580000</v>
      </c>
      <c r="D7" s="97">
        <v>292000</v>
      </c>
      <c r="E7" s="97">
        <v>108000</v>
      </c>
      <c r="F7" s="97">
        <v>180000</v>
      </c>
    </row>
    <row r="8" spans="1:6" s="99" customFormat="1" ht="34.5" customHeight="1" x14ac:dyDescent="0.25">
      <c r="A8" s="100" t="s">
        <v>109</v>
      </c>
      <c r="B8" s="96" t="s">
        <v>5</v>
      </c>
      <c r="C8" s="98">
        <v>340000</v>
      </c>
      <c r="D8" s="97">
        <v>340000</v>
      </c>
      <c r="E8" s="97"/>
      <c r="F8" s="97"/>
    </row>
    <row r="9" spans="1:6" s="99" customFormat="1" ht="27.75" customHeight="1" x14ac:dyDescent="0.25">
      <c r="A9" s="100" t="s">
        <v>108</v>
      </c>
      <c r="B9" s="96" t="s">
        <v>5</v>
      </c>
      <c r="C9" s="98">
        <v>300000</v>
      </c>
      <c r="D9" s="97">
        <v>300000</v>
      </c>
      <c r="E9" s="97"/>
      <c r="F9" s="97"/>
    </row>
    <row r="10" spans="1:6" s="99" customFormat="1" ht="42.75" customHeight="1" x14ac:dyDescent="0.25">
      <c r="A10" s="100" t="s">
        <v>56</v>
      </c>
      <c r="B10" s="96" t="s">
        <v>5</v>
      </c>
      <c r="C10" s="98">
        <v>375000</v>
      </c>
      <c r="D10" s="97">
        <v>174992</v>
      </c>
      <c r="E10" s="97">
        <v>50002</v>
      </c>
      <c r="F10" s="97">
        <v>150006</v>
      </c>
    </row>
    <row r="11" spans="1:6" s="99" customFormat="1" ht="45.75" customHeight="1" x14ac:dyDescent="0.25">
      <c r="A11" s="100" t="s">
        <v>26</v>
      </c>
      <c r="B11" s="96" t="s">
        <v>5</v>
      </c>
      <c r="C11" s="98">
        <v>159300</v>
      </c>
      <c r="D11" s="97">
        <v>159300</v>
      </c>
      <c r="E11" s="97"/>
      <c r="F11" s="97"/>
    </row>
    <row r="12" spans="1:6" s="99" customFormat="1" ht="45" customHeight="1" x14ac:dyDescent="0.25">
      <c r="A12" s="100" t="s">
        <v>27</v>
      </c>
      <c r="B12" s="96" t="s">
        <v>5</v>
      </c>
      <c r="C12" s="98">
        <v>69952</v>
      </c>
      <c r="D12" s="97">
        <v>69952</v>
      </c>
      <c r="E12" s="97"/>
      <c r="F12" s="97"/>
    </row>
    <row r="13" spans="1:6" s="99" customFormat="1" ht="39" customHeight="1" x14ac:dyDescent="0.25">
      <c r="A13" s="100" t="s">
        <v>70</v>
      </c>
      <c r="B13" s="96" t="s">
        <v>5</v>
      </c>
      <c r="C13" s="98">
        <v>1621049.5</v>
      </c>
      <c r="D13" s="97">
        <v>283495.77</v>
      </c>
      <c r="E13" s="97"/>
      <c r="F13" s="97">
        <v>1337553.73</v>
      </c>
    </row>
    <row r="14" spans="1:6" s="99" customFormat="1" ht="33.75" customHeight="1" x14ac:dyDescent="0.25">
      <c r="A14" s="100" t="s">
        <v>30</v>
      </c>
      <c r="B14" s="96" t="s">
        <v>5</v>
      </c>
      <c r="C14" s="98">
        <v>1959742.5</v>
      </c>
      <c r="D14" s="97">
        <v>19597.43</v>
      </c>
      <c r="E14" s="97"/>
      <c r="F14" s="97">
        <v>1940145.07</v>
      </c>
    </row>
    <row r="15" spans="1:6" s="94" customFormat="1" ht="23.25" customHeight="1" x14ac:dyDescent="0.25">
      <c r="A15" s="101" t="s">
        <v>12</v>
      </c>
      <c r="B15" s="102"/>
      <c r="C15" s="103">
        <f t="shared" ref="C15:F15" si="2">C16</f>
        <v>200000</v>
      </c>
      <c r="D15" s="103">
        <f t="shared" si="2"/>
        <v>200000</v>
      </c>
      <c r="E15" s="103">
        <f t="shared" si="2"/>
        <v>0</v>
      </c>
      <c r="F15" s="103">
        <f t="shared" si="2"/>
        <v>0</v>
      </c>
    </row>
    <row r="16" spans="1:6" s="99" customFormat="1" ht="32.25" customHeight="1" x14ac:dyDescent="0.25">
      <c r="A16" s="100" t="s">
        <v>21</v>
      </c>
      <c r="B16" s="96" t="s">
        <v>5</v>
      </c>
      <c r="C16" s="104">
        <v>200000</v>
      </c>
      <c r="D16" s="97">
        <v>200000</v>
      </c>
      <c r="E16" s="97"/>
      <c r="F16" s="97"/>
    </row>
    <row r="17" spans="1:16" s="106" customFormat="1" ht="32.25" customHeight="1" x14ac:dyDescent="0.25">
      <c r="A17" s="91" t="s">
        <v>1</v>
      </c>
      <c r="B17" s="102"/>
      <c r="C17" s="103">
        <f>SUM(C18:C25)</f>
        <v>2764829.34</v>
      </c>
      <c r="D17" s="103">
        <f t="shared" ref="D17:F17" si="3">SUM(D18:D25)</f>
        <v>2154898.42</v>
      </c>
      <c r="E17" s="103">
        <f t="shared" si="3"/>
        <v>0</v>
      </c>
      <c r="F17" s="103">
        <f t="shared" si="3"/>
        <v>609930.91999999993</v>
      </c>
      <c r="G17" s="105"/>
      <c r="H17" s="105"/>
      <c r="I17" s="105"/>
      <c r="J17" s="105"/>
      <c r="K17" s="105"/>
      <c r="L17" s="105"/>
      <c r="M17" s="105"/>
      <c r="N17" s="105"/>
      <c r="O17" s="105"/>
      <c r="P17" s="105"/>
    </row>
    <row r="18" spans="1:16" s="99" customFormat="1" ht="32.25" customHeight="1" x14ac:dyDescent="0.25">
      <c r="A18" s="100" t="s">
        <v>74</v>
      </c>
      <c r="B18" s="96" t="s">
        <v>8</v>
      </c>
      <c r="C18" s="98">
        <v>186500</v>
      </c>
      <c r="D18" s="97">
        <v>186500</v>
      </c>
      <c r="E18" s="97"/>
      <c r="F18" s="97"/>
    </row>
    <row r="19" spans="1:16" s="99" customFormat="1" ht="30" customHeight="1" x14ac:dyDescent="0.25">
      <c r="A19" s="100" t="s">
        <v>20</v>
      </c>
      <c r="B19" s="96" t="s">
        <v>8</v>
      </c>
      <c r="C19" s="98">
        <v>640855.6</v>
      </c>
      <c r="D19" s="97">
        <v>640855.6</v>
      </c>
      <c r="E19" s="97"/>
      <c r="F19" s="97"/>
    </row>
    <row r="20" spans="1:16" s="99" customFormat="1" ht="33" customHeight="1" x14ac:dyDescent="0.25">
      <c r="A20" s="100" t="s">
        <v>18</v>
      </c>
      <c r="B20" s="96" t="s">
        <v>8</v>
      </c>
      <c r="C20" s="98">
        <v>300000</v>
      </c>
      <c r="D20" s="97">
        <v>300000</v>
      </c>
      <c r="E20" s="97"/>
      <c r="F20" s="97"/>
    </row>
    <row r="21" spans="1:16" s="99" customFormat="1" ht="33" customHeight="1" x14ac:dyDescent="0.25">
      <c r="A21" s="100" t="s">
        <v>22</v>
      </c>
      <c r="B21" s="96" t="s">
        <v>8</v>
      </c>
      <c r="C21" s="98">
        <v>200000</v>
      </c>
      <c r="D21" s="97">
        <v>200000</v>
      </c>
      <c r="E21" s="97"/>
      <c r="F21" s="97"/>
    </row>
    <row r="22" spans="1:16" s="99" customFormat="1" ht="43.5" customHeight="1" x14ac:dyDescent="0.25">
      <c r="A22" s="100" t="s">
        <v>78</v>
      </c>
      <c r="B22" s="96" t="s">
        <v>8</v>
      </c>
      <c r="C22" s="98">
        <v>569798</v>
      </c>
      <c r="D22" s="97">
        <v>159867.07999999999</v>
      </c>
      <c r="E22" s="97"/>
      <c r="F22" s="97">
        <v>409930.92</v>
      </c>
    </row>
    <row r="23" spans="1:16" s="99" customFormat="1" ht="30.75" customHeight="1" x14ac:dyDescent="0.25">
      <c r="A23" s="100" t="s">
        <v>24</v>
      </c>
      <c r="B23" s="96" t="s">
        <v>6</v>
      </c>
      <c r="C23" s="98">
        <v>233430</v>
      </c>
      <c r="D23" s="97">
        <v>233430</v>
      </c>
      <c r="E23" s="97"/>
      <c r="F23" s="97"/>
    </row>
    <row r="24" spans="1:16" s="99" customFormat="1" ht="27" customHeight="1" x14ac:dyDescent="0.25">
      <c r="A24" s="100" t="s">
        <v>79</v>
      </c>
      <c r="B24" s="96" t="s">
        <v>6</v>
      </c>
      <c r="C24" s="98">
        <v>237534</v>
      </c>
      <c r="D24" s="97">
        <v>237534</v>
      </c>
      <c r="E24" s="97"/>
      <c r="F24" s="97"/>
    </row>
    <row r="25" spans="1:16" s="99" customFormat="1" ht="41.25" customHeight="1" x14ac:dyDescent="0.25">
      <c r="A25" s="100" t="s">
        <v>29</v>
      </c>
      <c r="B25" s="96" t="s">
        <v>6</v>
      </c>
      <c r="C25" s="98">
        <v>396711.74</v>
      </c>
      <c r="D25" s="97">
        <v>196711.74</v>
      </c>
      <c r="E25" s="97"/>
      <c r="F25" s="97">
        <v>200000</v>
      </c>
    </row>
    <row r="26" spans="1:16" s="99" customFormat="1" ht="32.25" customHeight="1" x14ac:dyDescent="0.25">
      <c r="A26" s="91" t="s">
        <v>3</v>
      </c>
      <c r="B26" s="92"/>
      <c r="C26" s="93">
        <f>SUM(C27:C32)</f>
        <v>1473012.99</v>
      </c>
      <c r="D26" s="93">
        <f t="shared" ref="D26:F26" si="4">SUM(D27:D32)</f>
        <v>1100720.8</v>
      </c>
      <c r="E26" s="93">
        <f t="shared" si="4"/>
        <v>92522.19</v>
      </c>
      <c r="F26" s="93">
        <f t="shared" si="4"/>
        <v>279770</v>
      </c>
    </row>
    <row r="27" spans="1:16" s="99" customFormat="1" ht="29.25" customHeight="1" x14ac:dyDescent="0.25">
      <c r="A27" s="100" t="s">
        <v>72</v>
      </c>
      <c r="B27" s="96" t="s">
        <v>118</v>
      </c>
      <c r="C27" s="98">
        <v>329890.52</v>
      </c>
      <c r="D27" s="97">
        <v>329890.52</v>
      </c>
      <c r="E27" s="97"/>
      <c r="F27" s="97"/>
    </row>
    <row r="28" spans="1:16" s="99" customFormat="1" ht="43.5" customHeight="1" x14ac:dyDescent="0.25">
      <c r="A28" s="100" t="s">
        <v>71</v>
      </c>
      <c r="B28" s="96" t="s">
        <v>6</v>
      </c>
      <c r="C28" s="98">
        <v>513486.12</v>
      </c>
      <c r="D28" s="97">
        <v>149775</v>
      </c>
      <c r="E28" s="97">
        <v>83941.119999999995</v>
      </c>
      <c r="F28" s="97">
        <v>279770</v>
      </c>
    </row>
    <row r="29" spans="1:16" s="99" customFormat="1" ht="38.25" customHeight="1" x14ac:dyDescent="0.25">
      <c r="A29" s="100" t="s">
        <v>75</v>
      </c>
      <c r="B29" s="96" t="s">
        <v>6</v>
      </c>
      <c r="C29" s="98">
        <v>151620.59</v>
      </c>
      <c r="D29" s="97">
        <v>151620.59</v>
      </c>
      <c r="E29" s="97"/>
      <c r="F29" s="97"/>
    </row>
    <row r="30" spans="1:16" s="99" customFormat="1" ht="43.5" customHeight="1" x14ac:dyDescent="0.25">
      <c r="A30" s="100" t="s">
        <v>31</v>
      </c>
      <c r="B30" s="96" t="s">
        <v>6</v>
      </c>
      <c r="C30" s="98">
        <v>208581.07</v>
      </c>
      <c r="D30" s="97">
        <v>200000</v>
      </c>
      <c r="E30" s="97">
        <v>8581.07</v>
      </c>
      <c r="F30" s="97"/>
    </row>
    <row r="31" spans="1:16" s="99" customFormat="1" ht="26.25" customHeight="1" x14ac:dyDescent="0.25">
      <c r="A31" s="100" t="s">
        <v>90</v>
      </c>
      <c r="B31" s="96" t="s">
        <v>6</v>
      </c>
      <c r="C31" s="98">
        <v>130544.69</v>
      </c>
      <c r="D31" s="97">
        <v>130544.69</v>
      </c>
      <c r="E31" s="97"/>
      <c r="F31" s="97"/>
    </row>
    <row r="32" spans="1:16" s="99" customFormat="1" ht="35.25" customHeight="1" x14ac:dyDescent="0.25">
      <c r="A32" s="100" t="s">
        <v>17</v>
      </c>
      <c r="B32" s="96" t="s">
        <v>8</v>
      </c>
      <c r="C32" s="98">
        <v>138890</v>
      </c>
      <c r="D32" s="97">
        <v>138890</v>
      </c>
      <c r="E32" s="97"/>
      <c r="F32" s="97"/>
    </row>
    <row r="33" spans="1:6" s="99" customFormat="1" ht="25.5" x14ac:dyDescent="0.25">
      <c r="A33" s="91" t="s">
        <v>7</v>
      </c>
      <c r="B33" s="92"/>
      <c r="C33" s="103">
        <f>SUM(C34:C37)</f>
        <v>598920</v>
      </c>
      <c r="D33" s="103">
        <f t="shared" ref="D33:F33" si="5">SUM(D34:D37)</f>
        <v>598920</v>
      </c>
      <c r="E33" s="103">
        <f t="shared" si="5"/>
        <v>0</v>
      </c>
      <c r="F33" s="103">
        <f t="shared" si="5"/>
        <v>0</v>
      </c>
    </row>
    <row r="34" spans="1:6" ht="36" customHeight="1" x14ac:dyDescent="0.2">
      <c r="A34" s="100" t="s">
        <v>9</v>
      </c>
      <c r="B34" s="96" t="s">
        <v>8</v>
      </c>
      <c r="C34" s="97">
        <v>50000</v>
      </c>
      <c r="D34" s="97">
        <v>50000</v>
      </c>
      <c r="E34" s="121"/>
      <c r="F34" s="121"/>
    </row>
    <row r="35" spans="1:6" ht="31.5" customHeight="1" x14ac:dyDescent="0.2">
      <c r="A35" s="100" t="s">
        <v>15</v>
      </c>
      <c r="B35" s="96" t="s">
        <v>8</v>
      </c>
      <c r="C35" s="97">
        <v>50000</v>
      </c>
      <c r="D35" s="97">
        <v>50000</v>
      </c>
      <c r="E35" s="121"/>
      <c r="F35" s="121"/>
    </row>
    <row r="36" spans="1:6" ht="39" customHeight="1" x14ac:dyDescent="0.2">
      <c r="A36" s="100" t="s">
        <v>14</v>
      </c>
      <c r="B36" s="96" t="s">
        <v>6</v>
      </c>
      <c r="C36" s="97">
        <v>249920</v>
      </c>
      <c r="D36" s="97">
        <v>249920</v>
      </c>
      <c r="E36" s="121"/>
      <c r="F36" s="121"/>
    </row>
    <row r="37" spans="1:6" ht="39" customHeight="1" x14ac:dyDescent="0.2">
      <c r="A37" s="100" t="s">
        <v>69</v>
      </c>
      <c r="B37" s="96" t="s">
        <v>6</v>
      </c>
      <c r="C37" s="97">
        <v>249000</v>
      </c>
      <c r="D37" s="97">
        <v>249000</v>
      </c>
      <c r="E37" s="121"/>
      <c r="F37" s="121"/>
    </row>
    <row r="38" spans="1:6" ht="25.5" x14ac:dyDescent="0.2">
      <c r="A38" s="108" t="s">
        <v>10</v>
      </c>
      <c r="B38" s="109"/>
      <c r="C38" s="103">
        <f>SUM(C39:C39)</f>
        <v>616000</v>
      </c>
      <c r="D38" s="103">
        <f t="shared" ref="D38:F38" si="6">SUM(D39:D39)</f>
        <v>616000</v>
      </c>
      <c r="E38" s="103">
        <f t="shared" si="6"/>
        <v>0</v>
      </c>
      <c r="F38" s="103">
        <f t="shared" si="6"/>
        <v>0</v>
      </c>
    </row>
    <row r="39" spans="1:6" ht="30" customHeight="1" x14ac:dyDescent="0.2">
      <c r="A39" s="100" t="s">
        <v>11</v>
      </c>
      <c r="B39" s="96" t="s">
        <v>5</v>
      </c>
      <c r="C39" s="98">
        <v>616000</v>
      </c>
      <c r="D39" s="97">
        <v>616000</v>
      </c>
      <c r="E39" s="121"/>
      <c r="F39" s="121"/>
    </row>
    <row r="40" spans="1:6" ht="25.5" customHeight="1" x14ac:dyDescent="0.2">
      <c r="A40" s="117" t="s">
        <v>120</v>
      </c>
      <c r="B40" s="111"/>
      <c r="C40" s="112">
        <f>C41+C42</f>
        <v>3179999.6399999997</v>
      </c>
      <c r="D40" s="112">
        <f t="shared" ref="D40:F40" si="7">D41+D42</f>
        <v>3179999.6399999997</v>
      </c>
      <c r="E40" s="112">
        <f t="shared" si="7"/>
        <v>0</v>
      </c>
      <c r="F40" s="112">
        <f t="shared" si="7"/>
        <v>0</v>
      </c>
    </row>
    <row r="41" spans="1:6" ht="46.5" customHeight="1" x14ac:dyDescent="0.2">
      <c r="A41" s="100" t="s">
        <v>49</v>
      </c>
      <c r="B41" s="96" t="s">
        <v>6</v>
      </c>
      <c r="C41" s="98">
        <v>1800000</v>
      </c>
      <c r="D41" s="97">
        <v>1800000</v>
      </c>
      <c r="E41" s="121"/>
      <c r="F41" s="121"/>
    </row>
    <row r="42" spans="1:6" ht="63.75" x14ac:dyDescent="0.2">
      <c r="A42" s="110" t="s">
        <v>67</v>
      </c>
      <c r="B42" s="96" t="s">
        <v>8</v>
      </c>
      <c r="C42" s="98">
        <v>1379999.64</v>
      </c>
      <c r="D42" s="97">
        <v>1379999.64</v>
      </c>
      <c r="E42" s="121"/>
      <c r="F42" s="121"/>
    </row>
    <row r="43" spans="1:6" ht="21.75" customHeight="1" x14ac:dyDescent="0.2">
      <c r="A43" s="113" t="s">
        <v>47</v>
      </c>
      <c r="B43" s="114"/>
      <c r="C43" s="115">
        <f>C41+C42+C5</f>
        <v>14237805.969999999</v>
      </c>
      <c r="D43" s="115">
        <f t="shared" ref="D43:F43" si="8">D41+D42+D5</f>
        <v>9489876.0599999987</v>
      </c>
      <c r="E43" s="115">
        <f t="shared" si="8"/>
        <v>250524.19</v>
      </c>
      <c r="F43" s="115">
        <f t="shared" si="8"/>
        <v>4497405.72</v>
      </c>
    </row>
  </sheetData>
  <mergeCells count="5">
    <mergeCell ref="A3:A4"/>
    <mergeCell ref="B3:B4"/>
    <mergeCell ref="C3:C4"/>
    <mergeCell ref="D3:F3"/>
    <mergeCell ref="A1:F1"/>
  </mergeCells>
  <pageMargins left="0.98425196850393704" right="0.3" top="0.39370078740157483" bottom="0.3937007874015748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57"/>
  <sheetViews>
    <sheetView workbookViewId="0">
      <pane ySplit="3" topLeftCell="A10" activePane="bottomLeft" state="frozen"/>
      <selection pane="bottomLeft" activeCell="A21" sqref="A21"/>
    </sheetView>
  </sheetViews>
  <sheetFormatPr defaultRowHeight="15" x14ac:dyDescent="0.25"/>
  <cols>
    <col min="1" max="1" width="39.5703125" style="49" customWidth="1"/>
    <col min="2" max="2" width="18.5703125" style="27" customWidth="1"/>
    <col min="3" max="3" width="14.42578125" style="72" customWidth="1"/>
    <col min="4" max="4" width="14.7109375" style="14" customWidth="1"/>
    <col min="5" max="5" width="16" style="21" customWidth="1"/>
    <col min="6" max="6" width="15.7109375" style="21" customWidth="1"/>
    <col min="7" max="7" width="13" style="76" customWidth="1"/>
    <col min="8" max="8" width="22.140625" style="41" customWidth="1"/>
    <col min="9" max="9" width="14.28515625" style="27" customWidth="1"/>
    <col min="10" max="10" width="34.5703125" style="10" customWidth="1"/>
    <col min="11" max="11" width="37.7109375" customWidth="1"/>
  </cols>
  <sheetData>
    <row r="1" spans="1:11" s="4" customFormat="1" ht="18.75" x14ac:dyDescent="0.3">
      <c r="A1" s="128" t="s">
        <v>66</v>
      </c>
      <c r="B1" s="128"/>
      <c r="C1" s="128"/>
      <c r="D1" s="128"/>
      <c r="E1" s="128"/>
      <c r="F1" s="128"/>
      <c r="G1" s="128"/>
      <c r="H1" s="128"/>
      <c r="I1" s="128"/>
      <c r="J1" s="128"/>
    </row>
    <row r="3" spans="1:11" s="28" customFormat="1" ht="52.5" customHeight="1" x14ac:dyDescent="0.25">
      <c r="A3" s="63" t="s">
        <v>0</v>
      </c>
      <c r="B3" s="64" t="s">
        <v>4</v>
      </c>
      <c r="C3" s="65" t="s">
        <v>62</v>
      </c>
      <c r="D3" s="65" t="s">
        <v>63</v>
      </c>
      <c r="E3" s="65" t="s">
        <v>95</v>
      </c>
      <c r="F3" s="65" t="s">
        <v>64</v>
      </c>
      <c r="G3" s="77" t="s">
        <v>100</v>
      </c>
      <c r="H3" s="66" t="s">
        <v>34</v>
      </c>
      <c r="I3" s="63" t="s">
        <v>32</v>
      </c>
      <c r="J3" s="63" t="s">
        <v>57</v>
      </c>
      <c r="K3" s="80"/>
    </row>
    <row r="4" spans="1:11" s="1" customFormat="1" ht="30.75" customHeight="1" x14ac:dyDescent="0.25">
      <c r="A4" s="42" t="s">
        <v>47</v>
      </c>
      <c r="B4" s="22"/>
      <c r="C4" s="6">
        <f>C5+C22+C24+C34+C41+C46</f>
        <v>10380000</v>
      </c>
      <c r="D4" s="6">
        <f>D5+D22+D24+D34+D41+D46</f>
        <v>11711312.309999999</v>
      </c>
      <c r="E4" s="6">
        <f>E5+E22+E24+E34+E41+E46</f>
        <v>10765806.33</v>
      </c>
      <c r="F4" s="6">
        <f>F5+F22+F24+F34+F41+F46</f>
        <v>9978506.3300000001</v>
      </c>
      <c r="G4" s="75">
        <f>D4-F4</f>
        <v>1732805.9799999986</v>
      </c>
      <c r="H4" s="35"/>
      <c r="I4" s="29"/>
      <c r="J4" s="15"/>
      <c r="K4" s="81"/>
    </row>
    <row r="5" spans="1:11" s="2" customFormat="1" ht="35.25" customHeight="1" x14ac:dyDescent="0.25">
      <c r="A5" s="43" t="s">
        <v>2</v>
      </c>
      <c r="B5" s="23"/>
      <c r="C5" s="7">
        <f>SUM(C6:C21)</f>
        <v>4500000</v>
      </c>
      <c r="D5" s="7">
        <f>SUM(D6:D21)</f>
        <v>5447968</v>
      </c>
      <c r="E5" s="7">
        <f>SUM(E6:E21)</f>
        <v>5113044</v>
      </c>
      <c r="F5" s="7">
        <f>SUM(F6:F21)</f>
        <v>4325744</v>
      </c>
      <c r="G5" s="78">
        <f t="shared" ref="G5:G57" si="0">D5-F5</f>
        <v>1122224</v>
      </c>
      <c r="H5" s="36"/>
      <c r="I5" s="30"/>
      <c r="J5" s="16"/>
    </row>
    <row r="6" spans="1:11" s="69" customFormat="1" ht="47.25" customHeight="1" x14ac:dyDescent="0.25">
      <c r="A6" s="44" t="s">
        <v>113</v>
      </c>
      <c r="B6" s="24" t="s">
        <v>5</v>
      </c>
      <c r="C6" s="60">
        <v>200000</v>
      </c>
      <c r="D6" s="60">
        <v>488000</v>
      </c>
      <c r="E6" s="68">
        <v>288000</v>
      </c>
      <c r="F6" s="11"/>
      <c r="G6" s="78">
        <f>D6-F6</f>
        <v>488000</v>
      </c>
      <c r="H6" s="38" t="s">
        <v>81</v>
      </c>
      <c r="I6" s="31" t="s">
        <v>33</v>
      </c>
      <c r="J6" s="9" t="s">
        <v>110</v>
      </c>
      <c r="K6" s="86" t="s">
        <v>112</v>
      </c>
    </row>
    <row r="7" spans="1:11" s="69" customFormat="1" ht="32.25" customHeight="1" x14ac:dyDescent="0.25">
      <c r="A7" s="44" t="s">
        <v>114</v>
      </c>
      <c r="B7" s="24" t="s">
        <v>5</v>
      </c>
      <c r="C7" s="60">
        <v>200000</v>
      </c>
      <c r="D7" s="60">
        <v>0</v>
      </c>
      <c r="E7" s="11">
        <v>0</v>
      </c>
      <c r="F7" s="11"/>
      <c r="G7" s="78">
        <f t="shared" si="0"/>
        <v>0</v>
      </c>
      <c r="H7" s="38"/>
      <c r="I7" s="31"/>
      <c r="J7" s="9"/>
    </row>
    <row r="8" spans="1:11" s="69" customFormat="1" ht="45" customHeight="1" x14ac:dyDescent="0.25">
      <c r="A8" s="32" t="s">
        <v>109</v>
      </c>
      <c r="B8" s="24" t="s">
        <v>5</v>
      </c>
      <c r="C8" s="60">
        <v>100000</v>
      </c>
      <c r="D8" s="82">
        <v>300000</v>
      </c>
      <c r="E8" s="11">
        <v>340000</v>
      </c>
      <c r="F8" s="11"/>
      <c r="G8" s="78">
        <f t="shared" si="0"/>
        <v>300000</v>
      </c>
      <c r="H8" s="37" t="s">
        <v>37</v>
      </c>
      <c r="I8" s="31" t="s">
        <v>33</v>
      </c>
      <c r="J8" s="83"/>
    </row>
    <row r="9" spans="1:11" s="69" customFormat="1" ht="34.5" customHeight="1" x14ac:dyDescent="0.25">
      <c r="A9" s="32" t="s">
        <v>108</v>
      </c>
      <c r="B9" s="24" t="s">
        <v>5</v>
      </c>
      <c r="C9" s="60">
        <v>200000</v>
      </c>
      <c r="D9" s="60">
        <v>300000</v>
      </c>
      <c r="E9" s="11">
        <v>300000</v>
      </c>
      <c r="F9" s="11">
        <v>300000</v>
      </c>
      <c r="G9" s="78">
        <f t="shared" si="0"/>
        <v>0</v>
      </c>
      <c r="H9" s="37" t="s">
        <v>37</v>
      </c>
      <c r="I9" s="31" t="s">
        <v>33</v>
      </c>
      <c r="J9" s="17"/>
    </row>
    <row r="10" spans="1:11" s="69" customFormat="1" ht="34.5" customHeight="1" x14ac:dyDescent="0.25">
      <c r="A10" s="32" t="s">
        <v>86</v>
      </c>
      <c r="B10" s="24" t="s">
        <v>5</v>
      </c>
      <c r="C10" s="60">
        <v>200000</v>
      </c>
      <c r="D10" s="60">
        <v>0</v>
      </c>
      <c r="E10" s="11">
        <v>0</v>
      </c>
      <c r="F10" s="11"/>
      <c r="G10" s="78">
        <f t="shared" si="0"/>
        <v>0</v>
      </c>
      <c r="H10" s="37"/>
      <c r="I10" s="31"/>
      <c r="J10" s="17"/>
    </row>
    <row r="11" spans="1:11" s="69" customFormat="1" ht="47.25" customHeight="1" x14ac:dyDescent="0.25">
      <c r="A11" s="32" t="s">
        <v>13</v>
      </c>
      <c r="B11" s="24" t="s">
        <v>5</v>
      </c>
      <c r="C11" s="60">
        <v>200000</v>
      </c>
      <c r="D11" s="82">
        <v>300000</v>
      </c>
      <c r="E11" s="11"/>
      <c r="F11" s="11"/>
      <c r="G11" s="78">
        <f t="shared" si="0"/>
        <v>300000</v>
      </c>
      <c r="H11" s="37" t="s">
        <v>37</v>
      </c>
      <c r="I11" s="31" t="s">
        <v>33</v>
      </c>
      <c r="J11" s="83" t="s">
        <v>106</v>
      </c>
    </row>
    <row r="12" spans="1:11" s="69" customFormat="1" ht="67.5" customHeight="1" x14ac:dyDescent="0.25">
      <c r="A12" s="62" t="s">
        <v>56</v>
      </c>
      <c r="B12" s="24" t="s">
        <v>5</v>
      </c>
      <c r="C12" s="60">
        <v>200000</v>
      </c>
      <c r="D12" s="11">
        <v>400016</v>
      </c>
      <c r="E12" s="11">
        <v>375000</v>
      </c>
      <c r="F12" s="11">
        <v>375000</v>
      </c>
      <c r="G12" s="78">
        <f t="shared" si="0"/>
        <v>25016</v>
      </c>
      <c r="H12" s="38" t="s">
        <v>59</v>
      </c>
      <c r="I12" s="32" t="s">
        <v>58</v>
      </c>
      <c r="J12" s="9" t="s">
        <v>103</v>
      </c>
    </row>
    <row r="13" spans="1:11" s="69" customFormat="1" ht="33" customHeight="1" x14ac:dyDescent="0.25">
      <c r="A13" s="32" t="s">
        <v>87</v>
      </c>
      <c r="B13" s="24" t="s">
        <v>5</v>
      </c>
      <c r="C13" s="60">
        <v>200000</v>
      </c>
      <c r="D13" s="11">
        <v>0</v>
      </c>
      <c r="E13" s="11">
        <v>0</v>
      </c>
      <c r="F13" s="11"/>
      <c r="G13" s="78">
        <f t="shared" si="0"/>
        <v>0</v>
      </c>
      <c r="H13" s="38"/>
      <c r="I13" s="32"/>
      <c r="J13" s="9"/>
    </row>
    <row r="14" spans="1:11" s="69" customFormat="1" ht="37.5" customHeight="1" x14ac:dyDescent="0.25">
      <c r="A14" s="45" t="s">
        <v>76</v>
      </c>
      <c r="B14" s="24" t="s">
        <v>5</v>
      </c>
      <c r="C14" s="60">
        <v>300000</v>
      </c>
      <c r="D14" s="82">
        <v>300000</v>
      </c>
      <c r="E14" s="11"/>
      <c r="F14" s="11"/>
      <c r="G14" s="78">
        <f t="shared" si="0"/>
        <v>300000</v>
      </c>
      <c r="H14" s="37" t="s">
        <v>35</v>
      </c>
      <c r="I14" s="31" t="s">
        <v>33</v>
      </c>
      <c r="J14" s="83" t="s">
        <v>104</v>
      </c>
    </row>
    <row r="15" spans="1:11" s="69" customFormat="1" ht="39" customHeight="1" x14ac:dyDescent="0.25">
      <c r="A15" s="32" t="s">
        <v>77</v>
      </c>
      <c r="B15" s="24" t="s">
        <v>5</v>
      </c>
      <c r="C15" s="60">
        <v>200000</v>
      </c>
      <c r="D15" s="60">
        <v>200000</v>
      </c>
      <c r="E15" s="11"/>
      <c r="F15" s="11"/>
      <c r="G15" s="78">
        <f t="shared" si="0"/>
        <v>200000</v>
      </c>
      <c r="H15" s="37" t="s">
        <v>35</v>
      </c>
      <c r="I15" s="31" t="s">
        <v>33</v>
      </c>
      <c r="J15" s="83" t="s">
        <v>104</v>
      </c>
    </row>
    <row r="16" spans="1:11" s="69" customFormat="1" ht="45.75" customHeight="1" x14ac:dyDescent="0.25">
      <c r="A16" s="32" t="s">
        <v>26</v>
      </c>
      <c r="B16" s="24" t="s">
        <v>5</v>
      </c>
      <c r="C16" s="60">
        <v>200000</v>
      </c>
      <c r="D16" s="60">
        <v>170000</v>
      </c>
      <c r="E16" s="11">
        <v>159300</v>
      </c>
      <c r="F16" s="11"/>
      <c r="G16" s="78">
        <f t="shared" si="0"/>
        <v>170000</v>
      </c>
      <c r="H16" s="37" t="s">
        <v>35</v>
      </c>
      <c r="I16" s="31" t="s">
        <v>33</v>
      </c>
      <c r="J16" s="17"/>
      <c r="K16" s="85"/>
    </row>
    <row r="17" spans="1:24" s="69" customFormat="1" ht="48" customHeight="1" x14ac:dyDescent="0.25">
      <c r="A17" s="32" t="s">
        <v>27</v>
      </c>
      <c r="B17" s="24" t="s">
        <v>5</v>
      </c>
      <c r="C17" s="60">
        <v>200000</v>
      </c>
      <c r="D17" s="60">
        <v>69952</v>
      </c>
      <c r="E17" s="11">
        <v>69952</v>
      </c>
      <c r="F17" s="11">
        <v>69952</v>
      </c>
      <c r="G17" s="78">
        <f t="shared" si="0"/>
        <v>0</v>
      </c>
      <c r="H17" s="37" t="s">
        <v>35</v>
      </c>
      <c r="I17" s="31" t="s">
        <v>33</v>
      </c>
      <c r="J17" s="17"/>
    </row>
    <row r="18" spans="1:24" s="69" customFormat="1" ht="35.25" customHeight="1" x14ac:dyDescent="0.25">
      <c r="A18" s="32" t="s">
        <v>88</v>
      </c>
      <c r="B18" s="24" t="s">
        <v>5</v>
      </c>
      <c r="C18" s="60">
        <v>200000</v>
      </c>
      <c r="D18" s="60">
        <v>0</v>
      </c>
      <c r="E18" s="11">
        <v>0</v>
      </c>
      <c r="F18" s="11"/>
      <c r="G18" s="78">
        <f t="shared" si="0"/>
        <v>0</v>
      </c>
      <c r="H18" s="37"/>
      <c r="I18" s="31"/>
      <c r="J18" s="84" t="s">
        <v>105</v>
      </c>
      <c r="K18" s="79"/>
    </row>
    <row r="19" spans="1:24" s="69" customFormat="1" ht="31.5" customHeight="1" x14ac:dyDescent="0.25">
      <c r="A19" s="32" t="s">
        <v>80</v>
      </c>
      <c r="B19" s="24" t="s">
        <v>5</v>
      </c>
      <c r="C19" s="60">
        <v>0</v>
      </c>
      <c r="D19" s="60">
        <v>120000</v>
      </c>
      <c r="E19" s="11"/>
      <c r="F19" s="11"/>
      <c r="G19" s="78">
        <f t="shared" si="0"/>
        <v>120000</v>
      </c>
      <c r="H19" s="37" t="s">
        <v>38</v>
      </c>
      <c r="I19" s="31" t="s">
        <v>33</v>
      </c>
      <c r="J19" s="17"/>
    </row>
    <row r="20" spans="1:24" s="69" customFormat="1" ht="54" customHeight="1" x14ac:dyDescent="0.25">
      <c r="A20" s="62" t="s">
        <v>70</v>
      </c>
      <c r="B20" s="24" t="s">
        <v>5</v>
      </c>
      <c r="C20" s="60">
        <v>1500000</v>
      </c>
      <c r="D20" s="60">
        <v>1300000</v>
      </c>
      <c r="E20" s="11">
        <v>1621049.5</v>
      </c>
      <c r="F20" s="11">
        <v>1621049.5</v>
      </c>
      <c r="G20" s="78">
        <f t="shared" si="0"/>
        <v>-321049.5</v>
      </c>
      <c r="H20" s="37" t="s">
        <v>36</v>
      </c>
      <c r="I20" s="31" t="s">
        <v>33</v>
      </c>
      <c r="J20" s="9" t="s">
        <v>101</v>
      </c>
    </row>
    <row r="21" spans="1:24" s="69" customFormat="1" ht="33.75" customHeight="1" x14ac:dyDescent="0.25">
      <c r="A21" s="32" t="s">
        <v>30</v>
      </c>
      <c r="B21" s="24" t="s">
        <v>5</v>
      </c>
      <c r="C21" s="60">
        <v>400000</v>
      </c>
      <c r="D21" s="67">
        <v>1500000</v>
      </c>
      <c r="E21" s="68">
        <v>1959742.5</v>
      </c>
      <c r="F21" s="11">
        <v>1959742.5</v>
      </c>
      <c r="G21" s="78">
        <f t="shared" si="0"/>
        <v>-459742.5</v>
      </c>
      <c r="H21" s="37" t="s">
        <v>36</v>
      </c>
      <c r="I21" s="31" t="s">
        <v>33</v>
      </c>
      <c r="J21" s="9" t="s">
        <v>96</v>
      </c>
    </row>
    <row r="22" spans="1:24" s="2" customFormat="1" ht="29.25" customHeight="1" x14ac:dyDescent="0.25">
      <c r="A22" s="46" t="s">
        <v>12</v>
      </c>
      <c r="B22" s="25"/>
      <c r="C22" s="7">
        <f t="shared" ref="C22" si="1">C23</f>
        <v>280000</v>
      </c>
      <c r="D22" s="12">
        <f t="shared" ref="D22:F22" si="2">D23</f>
        <v>280000</v>
      </c>
      <c r="E22" s="12">
        <f t="shared" si="2"/>
        <v>200000</v>
      </c>
      <c r="F22" s="12">
        <f t="shared" si="2"/>
        <v>200000</v>
      </c>
      <c r="G22" s="78">
        <f t="shared" si="0"/>
        <v>80000</v>
      </c>
      <c r="H22" s="36"/>
      <c r="I22" s="30"/>
      <c r="J22" s="16"/>
    </row>
    <row r="23" spans="1:24" s="69" customFormat="1" ht="32.25" customHeight="1" x14ac:dyDescent="0.25">
      <c r="A23" s="32" t="s">
        <v>21</v>
      </c>
      <c r="B23" s="24" t="s">
        <v>5</v>
      </c>
      <c r="C23" s="61">
        <v>280000</v>
      </c>
      <c r="D23" s="67">
        <v>280000</v>
      </c>
      <c r="E23" s="13">
        <v>200000</v>
      </c>
      <c r="F23" s="13">
        <v>200000</v>
      </c>
      <c r="G23" s="78">
        <f t="shared" si="0"/>
        <v>80000</v>
      </c>
      <c r="H23" s="40" t="s">
        <v>52</v>
      </c>
      <c r="I23" s="31" t="s">
        <v>33</v>
      </c>
      <c r="J23" s="18"/>
    </row>
    <row r="24" spans="1:24" s="3" customFormat="1" ht="54.75" customHeight="1" x14ac:dyDescent="0.25">
      <c r="A24" s="43" t="s">
        <v>1</v>
      </c>
      <c r="B24" s="25"/>
      <c r="C24" s="8">
        <f>SUM(C25:C33)</f>
        <v>1700000</v>
      </c>
      <c r="D24" s="8">
        <f>SUM(D25:D33)</f>
        <v>3241577.6</v>
      </c>
      <c r="E24" s="8">
        <f>SUM(E25:E33)</f>
        <v>2764829.34</v>
      </c>
      <c r="F24" s="8">
        <f>SUM(F25:F33)</f>
        <v>2764829.34</v>
      </c>
      <c r="G24" s="78">
        <f t="shared" si="0"/>
        <v>476748.26000000024</v>
      </c>
      <c r="H24" s="39"/>
      <c r="I24" s="33"/>
      <c r="J24" s="19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s="69" customFormat="1" ht="32.25" customHeight="1" x14ac:dyDescent="0.25">
      <c r="A25" s="32" t="s">
        <v>74</v>
      </c>
      <c r="B25" s="24" t="s">
        <v>8</v>
      </c>
      <c r="C25" s="60">
        <v>200000</v>
      </c>
      <c r="D25" s="60">
        <v>186500</v>
      </c>
      <c r="E25" s="11">
        <v>186500</v>
      </c>
      <c r="F25" s="11">
        <v>186500</v>
      </c>
      <c r="G25" s="78">
        <f t="shared" si="0"/>
        <v>0</v>
      </c>
      <c r="H25" s="37" t="s">
        <v>40</v>
      </c>
      <c r="I25" s="32" t="s">
        <v>53</v>
      </c>
      <c r="J25" s="17"/>
    </row>
    <row r="26" spans="1:24" s="69" customFormat="1" ht="37.5" customHeight="1" x14ac:dyDescent="0.25">
      <c r="A26" s="32" t="s">
        <v>20</v>
      </c>
      <c r="B26" s="24" t="s">
        <v>8</v>
      </c>
      <c r="C26" s="60">
        <v>200000</v>
      </c>
      <c r="D26" s="60">
        <v>640855.6</v>
      </c>
      <c r="E26" s="11">
        <v>640855.6</v>
      </c>
      <c r="F26" s="11">
        <v>640855.6</v>
      </c>
      <c r="G26" s="78">
        <f t="shared" si="0"/>
        <v>0</v>
      </c>
      <c r="H26" s="37" t="s">
        <v>40</v>
      </c>
      <c r="I26" s="32" t="s">
        <v>53</v>
      </c>
      <c r="J26" s="17"/>
    </row>
    <row r="27" spans="1:24" s="69" customFormat="1" ht="33" customHeight="1" x14ac:dyDescent="0.25">
      <c r="A27" s="32" t="s">
        <v>18</v>
      </c>
      <c r="B27" s="24" t="s">
        <v>8</v>
      </c>
      <c r="C27" s="60">
        <v>300000</v>
      </c>
      <c r="D27" s="60">
        <v>300000</v>
      </c>
      <c r="E27" s="11">
        <v>300000</v>
      </c>
      <c r="F27" s="11">
        <v>300000</v>
      </c>
      <c r="G27" s="78">
        <f t="shared" si="0"/>
        <v>0</v>
      </c>
      <c r="H27" s="37" t="s">
        <v>39</v>
      </c>
      <c r="I27" s="32" t="s">
        <v>53</v>
      </c>
      <c r="J27" s="17"/>
    </row>
    <row r="28" spans="1:24" s="69" customFormat="1" ht="42" customHeight="1" x14ac:dyDescent="0.25">
      <c r="A28" s="32" t="s">
        <v>22</v>
      </c>
      <c r="B28" s="24" t="s">
        <v>8</v>
      </c>
      <c r="C28" s="60">
        <v>200000</v>
      </c>
      <c r="D28" s="60">
        <v>200000</v>
      </c>
      <c r="E28" s="11">
        <v>200000</v>
      </c>
      <c r="F28" s="11">
        <v>200000</v>
      </c>
      <c r="G28" s="78">
        <f t="shared" si="0"/>
        <v>0</v>
      </c>
      <c r="H28" s="37" t="s">
        <v>39</v>
      </c>
      <c r="I28" s="32" t="s">
        <v>53</v>
      </c>
      <c r="J28" s="17"/>
    </row>
    <row r="29" spans="1:24" s="69" customFormat="1" ht="70.5" customHeight="1" x14ac:dyDescent="0.25">
      <c r="A29" s="32" t="s">
        <v>78</v>
      </c>
      <c r="B29" s="24" t="s">
        <v>8</v>
      </c>
      <c r="C29" s="60">
        <v>200000</v>
      </c>
      <c r="D29" s="11">
        <v>774222</v>
      </c>
      <c r="E29" s="11">
        <v>569798</v>
      </c>
      <c r="F29" s="11">
        <v>569798</v>
      </c>
      <c r="G29" s="78">
        <f t="shared" si="0"/>
        <v>204424</v>
      </c>
      <c r="H29" s="38" t="s">
        <v>60</v>
      </c>
      <c r="I29" s="32" t="s">
        <v>61</v>
      </c>
      <c r="J29" s="9" t="s">
        <v>111</v>
      </c>
    </row>
    <row r="30" spans="1:24" s="69" customFormat="1" ht="33" customHeight="1" x14ac:dyDescent="0.25">
      <c r="A30" s="32" t="s">
        <v>93</v>
      </c>
      <c r="B30" s="24" t="s">
        <v>8</v>
      </c>
      <c r="C30" s="60">
        <v>0</v>
      </c>
      <c r="D30" s="73">
        <v>250000</v>
      </c>
      <c r="E30" s="73"/>
      <c r="F30" s="11"/>
      <c r="G30" s="78">
        <f t="shared" si="0"/>
        <v>250000</v>
      </c>
      <c r="H30" s="37" t="s">
        <v>39</v>
      </c>
      <c r="I30" s="32" t="s">
        <v>53</v>
      </c>
      <c r="J30" s="9"/>
    </row>
    <row r="31" spans="1:24" s="69" customFormat="1" ht="42.75" customHeight="1" x14ac:dyDescent="0.25">
      <c r="A31" s="32" t="s">
        <v>24</v>
      </c>
      <c r="B31" s="24" t="s">
        <v>6</v>
      </c>
      <c r="C31" s="60">
        <v>200000</v>
      </c>
      <c r="D31" s="60">
        <v>240000</v>
      </c>
      <c r="E31" s="11">
        <v>233430</v>
      </c>
      <c r="F31" s="11">
        <v>233430</v>
      </c>
      <c r="G31" s="78">
        <f t="shared" si="0"/>
        <v>6570</v>
      </c>
      <c r="H31" s="37" t="s">
        <v>41</v>
      </c>
      <c r="I31" s="32" t="s">
        <v>53</v>
      </c>
      <c r="J31" s="17"/>
    </row>
    <row r="32" spans="1:24" s="69" customFormat="1" ht="27" customHeight="1" x14ac:dyDescent="0.25">
      <c r="A32" s="32" t="s">
        <v>79</v>
      </c>
      <c r="B32" s="24" t="s">
        <v>6</v>
      </c>
      <c r="C32" s="60">
        <v>200000</v>
      </c>
      <c r="D32" s="60">
        <v>250000</v>
      </c>
      <c r="E32" s="11">
        <v>237534</v>
      </c>
      <c r="F32" s="11">
        <v>237534</v>
      </c>
      <c r="G32" s="78">
        <f t="shared" si="0"/>
        <v>12466</v>
      </c>
      <c r="H32" s="37" t="s">
        <v>41</v>
      </c>
      <c r="I32" s="32" t="s">
        <v>53</v>
      </c>
      <c r="J32" s="17"/>
    </row>
    <row r="33" spans="1:11" s="69" customFormat="1" ht="105.75" customHeight="1" x14ac:dyDescent="0.25">
      <c r="A33" s="32" t="s">
        <v>29</v>
      </c>
      <c r="B33" s="24" t="s">
        <v>6</v>
      </c>
      <c r="C33" s="60">
        <v>200000</v>
      </c>
      <c r="D33" s="60">
        <v>400000</v>
      </c>
      <c r="E33" s="11">
        <v>396711.74</v>
      </c>
      <c r="F33" s="11">
        <v>396711.74</v>
      </c>
      <c r="G33" s="78">
        <f t="shared" si="0"/>
        <v>3288.2600000000093</v>
      </c>
      <c r="H33" s="38" t="s">
        <v>82</v>
      </c>
      <c r="I33" s="32" t="s">
        <v>83</v>
      </c>
      <c r="J33" s="9" t="s">
        <v>107</v>
      </c>
      <c r="K33" s="79"/>
    </row>
    <row r="34" spans="1:11" s="69" customFormat="1" ht="50.25" customHeight="1" x14ac:dyDescent="0.25">
      <c r="A34" s="43" t="s">
        <v>3</v>
      </c>
      <c r="B34" s="23"/>
      <c r="C34" s="7">
        <f>SUM(C35:C40)</f>
        <v>1160000</v>
      </c>
      <c r="D34" s="7">
        <f>SUM(D35:D40)</f>
        <v>1525766.71</v>
      </c>
      <c r="E34" s="7">
        <f>SUM(E35:E40)</f>
        <v>1473012.99</v>
      </c>
      <c r="F34" s="7">
        <f>SUM(F35:F40)</f>
        <v>1473012.99</v>
      </c>
      <c r="G34" s="78">
        <f t="shared" si="0"/>
        <v>52753.719999999972</v>
      </c>
      <c r="H34" s="36"/>
      <c r="I34" s="31"/>
      <c r="J34" s="17"/>
    </row>
    <row r="35" spans="1:11" s="69" customFormat="1" ht="46.5" customHeight="1" x14ac:dyDescent="0.25">
      <c r="A35" s="32" t="s">
        <v>72</v>
      </c>
      <c r="B35" s="70" t="s">
        <v>99</v>
      </c>
      <c r="C35" s="60">
        <v>260000</v>
      </c>
      <c r="D35" s="60">
        <v>400000</v>
      </c>
      <c r="E35" s="11">
        <v>329890.52</v>
      </c>
      <c r="F35" s="11">
        <v>329890.52</v>
      </c>
      <c r="G35" s="78">
        <f t="shared" si="0"/>
        <v>70109.479999999981</v>
      </c>
      <c r="H35" s="37" t="s">
        <v>73</v>
      </c>
      <c r="I35" s="31" t="s">
        <v>33</v>
      </c>
      <c r="J35" s="17"/>
    </row>
    <row r="36" spans="1:11" s="69" customFormat="1" ht="85.5" customHeight="1" x14ac:dyDescent="0.25">
      <c r="A36" s="62" t="s">
        <v>71</v>
      </c>
      <c r="B36" s="24" t="s">
        <v>6</v>
      </c>
      <c r="C36" s="60">
        <v>240000</v>
      </c>
      <c r="D36" s="11">
        <v>513711.12</v>
      </c>
      <c r="E36" s="11">
        <v>513486.12</v>
      </c>
      <c r="F36" s="11">
        <v>513486.12</v>
      </c>
      <c r="G36" s="78">
        <f t="shared" si="0"/>
        <v>225</v>
      </c>
      <c r="H36" s="38" t="s">
        <v>84</v>
      </c>
      <c r="I36" s="32" t="s">
        <v>85</v>
      </c>
      <c r="J36" s="9" t="s">
        <v>102</v>
      </c>
    </row>
    <row r="37" spans="1:11" s="69" customFormat="1" ht="34.5" customHeight="1" x14ac:dyDescent="0.25">
      <c r="A37" s="32" t="s">
        <v>75</v>
      </c>
      <c r="B37" s="24" t="s">
        <v>6</v>
      </c>
      <c r="C37" s="60">
        <v>200000</v>
      </c>
      <c r="D37" s="11">
        <v>151620.59</v>
      </c>
      <c r="E37" s="11">
        <v>151620.59</v>
      </c>
      <c r="F37" s="11">
        <v>151620.59</v>
      </c>
      <c r="G37" s="78">
        <f t="shared" si="0"/>
        <v>0</v>
      </c>
      <c r="H37" s="37" t="s">
        <v>42</v>
      </c>
      <c r="I37" s="32" t="s">
        <v>54</v>
      </c>
      <c r="J37" s="9" t="s">
        <v>92</v>
      </c>
    </row>
    <row r="38" spans="1:11" s="69" customFormat="1" ht="54" customHeight="1" x14ac:dyDescent="0.25">
      <c r="A38" s="32" t="s">
        <v>31</v>
      </c>
      <c r="B38" s="24" t="s">
        <v>6</v>
      </c>
      <c r="C38" s="60">
        <v>200000</v>
      </c>
      <c r="D38" s="82">
        <v>191000</v>
      </c>
      <c r="E38" s="11">
        <v>208581.07</v>
      </c>
      <c r="F38" s="11">
        <v>208581.07</v>
      </c>
      <c r="G38" s="78">
        <f t="shared" si="0"/>
        <v>-17581.070000000007</v>
      </c>
      <c r="H38" s="37" t="s">
        <v>42</v>
      </c>
      <c r="I38" s="32" t="s">
        <v>54</v>
      </c>
      <c r="J38" s="9" t="s">
        <v>89</v>
      </c>
    </row>
    <row r="39" spans="1:11" s="69" customFormat="1" ht="26.25" customHeight="1" x14ac:dyDescent="0.25">
      <c r="A39" s="32" t="s">
        <v>90</v>
      </c>
      <c r="B39" s="24" t="s">
        <v>6</v>
      </c>
      <c r="C39" s="60">
        <v>100000</v>
      </c>
      <c r="D39" s="60">
        <v>130545</v>
      </c>
      <c r="E39" s="11">
        <v>130544.69</v>
      </c>
      <c r="F39" s="11">
        <v>130544.69</v>
      </c>
      <c r="G39" s="78">
        <f t="shared" si="0"/>
        <v>0.30999999999767169</v>
      </c>
      <c r="H39" s="37" t="s">
        <v>42</v>
      </c>
      <c r="I39" s="32" t="s">
        <v>54</v>
      </c>
      <c r="J39" s="17" t="s">
        <v>91</v>
      </c>
    </row>
    <row r="40" spans="1:11" s="69" customFormat="1" ht="35.25" customHeight="1" x14ac:dyDescent="0.25">
      <c r="A40" s="45" t="s">
        <v>17</v>
      </c>
      <c r="B40" s="24" t="s">
        <v>8</v>
      </c>
      <c r="C40" s="60">
        <v>160000</v>
      </c>
      <c r="D40" s="60">
        <v>138890</v>
      </c>
      <c r="E40" s="11">
        <v>138890</v>
      </c>
      <c r="F40" s="11">
        <v>138890</v>
      </c>
      <c r="G40" s="78">
        <f t="shared" si="0"/>
        <v>0</v>
      </c>
      <c r="H40" s="37" t="s">
        <v>43</v>
      </c>
      <c r="I40" s="32" t="s">
        <v>54</v>
      </c>
      <c r="J40" s="17"/>
    </row>
    <row r="41" spans="1:11" s="69" customFormat="1" ht="25.5" x14ac:dyDescent="0.25">
      <c r="A41" s="43" t="s">
        <v>7</v>
      </c>
      <c r="B41" s="23"/>
      <c r="C41" s="7">
        <f>SUM(C42:C45)</f>
        <v>600000</v>
      </c>
      <c r="D41" s="12">
        <f>SUM(D42:D45)</f>
        <v>600000</v>
      </c>
      <c r="E41" s="12">
        <f>SUM(E42:E45)</f>
        <v>598920</v>
      </c>
      <c r="F41" s="12">
        <f>SUM(F42:F45)</f>
        <v>598920</v>
      </c>
      <c r="G41" s="78">
        <f t="shared" si="0"/>
        <v>1080</v>
      </c>
      <c r="H41" s="36"/>
      <c r="I41" s="31"/>
      <c r="J41" s="17"/>
    </row>
    <row r="42" spans="1:11" ht="36" customHeight="1" x14ac:dyDescent="0.25">
      <c r="A42" s="32" t="s">
        <v>9</v>
      </c>
      <c r="B42" s="24" t="s">
        <v>8</v>
      </c>
      <c r="C42" s="60">
        <v>50000</v>
      </c>
      <c r="D42" s="60">
        <v>50000</v>
      </c>
      <c r="E42" s="60">
        <v>50000</v>
      </c>
      <c r="F42" s="60">
        <v>50000</v>
      </c>
      <c r="G42" s="78">
        <f t="shared" si="0"/>
        <v>0</v>
      </c>
      <c r="H42" s="37" t="s">
        <v>44</v>
      </c>
      <c r="I42" s="32" t="s">
        <v>55</v>
      </c>
      <c r="J42" s="20"/>
    </row>
    <row r="43" spans="1:11" ht="40.5" customHeight="1" x14ac:dyDescent="0.25">
      <c r="A43" s="32" t="s">
        <v>15</v>
      </c>
      <c r="B43" s="24" t="s">
        <v>8</v>
      </c>
      <c r="C43" s="60">
        <v>50000</v>
      </c>
      <c r="D43" s="60">
        <v>50000</v>
      </c>
      <c r="E43" s="60">
        <v>50000</v>
      </c>
      <c r="F43" s="60">
        <v>50000</v>
      </c>
      <c r="G43" s="78">
        <f t="shared" si="0"/>
        <v>0</v>
      </c>
      <c r="H43" s="37" t="s">
        <v>44</v>
      </c>
      <c r="I43" s="32" t="s">
        <v>55</v>
      </c>
      <c r="J43" s="20"/>
    </row>
    <row r="44" spans="1:11" ht="39" customHeight="1" x14ac:dyDescent="0.25">
      <c r="A44" s="32" t="s">
        <v>14</v>
      </c>
      <c r="B44" s="24" t="s">
        <v>6</v>
      </c>
      <c r="C44" s="60">
        <v>200000</v>
      </c>
      <c r="D44" s="60">
        <v>250000</v>
      </c>
      <c r="E44" s="60">
        <v>249920</v>
      </c>
      <c r="F44" s="60">
        <v>249920</v>
      </c>
      <c r="G44" s="78">
        <f t="shared" si="0"/>
        <v>80</v>
      </c>
      <c r="H44" s="37" t="s">
        <v>45</v>
      </c>
      <c r="I44" s="32" t="s">
        <v>55</v>
      </c>
      <c r="J44" s="20"/>
    </row>
    <row r="45" spans="1:11" ht="39" customHeight="1" x14ac:dyDescent="0.25">
      <c r="A45" s="32" t="s">
        <v>69</v>
      </c>
      <c r="B45" s="24" t="s">
        <v>6</v>
      </c>
      <c r="C45" s="60">
        <v>300000</v>
      </c>
      <c r="D45" s="60">
        <v>250000</v>
      </c>
      <c r="E45" s="60">
        <v>249000</v>
      </c>
      <c r="F45" s="60">
        <v>249000</v>
      </c>
      <c r="G45" s="78">
        <f t="shared" si="0"/>
        <v>1000</v>
      </c>
      <c r="H45" s="37" t="s">
        <v>45</v>
      </c>
      <c r="I45" s="32" t="s">
        <v>55</v>
      </c>
      <c r="J45" s="20"/>
      <c r="K45" s="79"/>
    </row>
    <row r="46" spans="1:11" ht="26.25" x14ac:dyDescent="0.25">
      <c r="A46" s="47" t="s">
        <v>10</v>
      </c>
      <c r="B46" s="26"/>
      <c r="C46" s="7">
        <f>SUM(C47:C53)</f>
        <v>2140000</v>
      </c>
      <c r="D46" s="12">
        <f>SUM(D47:D47)</f>
        <v>616000</v>
      </c>
      <c r="E46" s="12">
        <f>SUM(E47:E47)</f>
        <v>616000</v>
      </c>
      <c r="F46" s="12">
        <f>SUM(F47:F47)</f>
        <v>616000</v>
      </c>
      <c r="G46" s="78">
        <f t="shared" si="0"/>
        <v>0</v>
      </c>
      <c r="H46" s="36"/>
      <c r="I46" s="31"/>
      <c r="J46" s="20"/>
    </row>
    <row r="47" spans="1:11" ht="30" customHeight="1" x14ac:dyDescent="0.25">
      <c r="A47" s="32" t="s">
        <v>11</v>
      </c>
      <c r="B47" s="24" t="s">
        <v>5</v>
      </c>
      <c r="C47" s="60">
        <v>200000</v>
      </c>
      <c r="D47" s="60">
        <v>616000</v>
      </c>
      <c r="E47" s="11">
        <v>616000</v>
      </c>
      <c r="F47" s="11">
        <v>616000</v>
      </c>
      <c r="G47" s="78">
        <f t="shared" si="0"/>
        <v>0</v>
      </c>
      <c r="H47" s="40" t="s">
        <v>46</v>
      </c>
      <c r="I47" s="34" t="s">
        <v>33</v>
      </c>
      <c r="J47" s="20"/>
    </row>
    <row r="48" spans="1:11" ht="30" customHeight="1" x14ac:dyDescent="0.25">
      <c r="A48" s="32" t="s">
        <v>16</v>
      </c>
      <c r="B48" s="24" t="s">
        <v>5</v>
      </c>
      <c r="C48" s="61">
        <v>400000</v>
      </c>
      <c r="D48" s="61">
        <v>0</v>
      </c>
      <c r="E48" s="11">
        <v>0</v>
      </c>
      <c r="F48" s="11"/>
      <c r="G48" s="78">
        <f t="shared" si="0"/>
        <v>0</v>
      </c>
      <c r="H48" s="40"/>
      <c r="I48" s="34"/>
      <c r="J48" s="20"/>
    </row>
    <row r="49" spans="1:10" ht="30" customHeight="1" x14ac:dyDescent="0.25">
      <c r="A49" s="32" t="s">
        <v>19</v>
      </c>
      <c r="B49" s="24" t="s">
        <v>5</v>
      </c>
      <c r="C49" s="60">
        <v>440000</v>
      </c>
      <c r="D49" s="60">
        <v>0</v>
      </c>
      <c r="E49" s="11">
        <v>0</v>
      </c>
      <c r="F49" s="11"/>
      <c r="G49" s="78">
        <f t="shared" si="0"/>
        <v>0</v>
      </c>
      <c r="H49" s="40"/>
      <c r="I49" s="34"/>
      <c r="J49" s="20"/>
    </row>
    <row r="50" spans="1:10" ht="30" customHeight="1" x14ac:dyDescent="0.25">
      <c r="A50" s="32" t="s">
        <v>65</v>
      </c>
      <c r="B50" s="24" t="s">
        <v>5</v>
      </c>
      <c r="C50" s="60">
        <v>300000</v>
      </c>
      <c r="D50" s="60">
        <v>0</v>
      </c>
      <c r="E50" s="11">
        <v>0</v>
      </c>
      <c r="F50" s="11"/>
      <c r="G50" s="78">
        <f t="shared" si="0"/>
        <v>0</v>
      </c>
      <c r="H50" s="40"/>
      <c r="I50" s="34"/>
      <c r="J50" s="20"/>
    </row>
    <row r="51" spans="1:10" ht="30" customHeight="1" x14ac:dyDescent="0.25">
      <c r="A51" s="48" t="s">
        <v>23</v>
      </c>
      <c r="B51" s="24" t="s">
        <v>5</v>
      </c>
      <c r="C51" s="60">
        <v>120000</v>
      </c>
      <c r="D51" s="60">
        <v>0</v>
      </c>
      <c r="E51" s="11">
        <v>0</v>
      </c>
      <c r="F51" s="11"/>
      <c r="G51" s="78">
        <f t="shared" si="0"/>
        <v>0</v>
      </c>
      <c r="H51" s="40"/>
      <c r="I51" s="34"/>
      <c r="J51" s="20"/>
    </row>
    <row r="52" spans="1:10" ht="30" customHeight="1" x14ac:dyDescent="0.25">
      <c r="A52" s="32" t="s">
        <v>25</v>
      </c>
      <c r="B52" s="24" t="s">
        <v>5</v>
      </c>
      <c r="C52" s="60">
        <v>380000</v>
      </c>
      <c r="D52" s="60">
        <v>0</v>
      </c>
      <c r="E52" s="11">
        <v>0</v>
      </c>
      <c r="F52" s="11"/>
      <c r="G52" s="78">
        <f t="shared" si="0"/>
        <v>0</v>
      </c>
      <c r="H52" s="40"/>
      <c r="I52" s="34"/>
      <c r="J52" s="20"/>
    </row>
    <row r="53" spans="1:10" ht="30" customHeight="1" x14ac:dyDescent="0.25">
      <c r="A53" s="32" t="s">
        <v>28</v>
      </c>
      <c r="B53" s="24" t="s">
        <v>5</v>
      </c>
      <c r="C53" s="60">
        <v>300000</v>
      </c>
      <c r="D53" s="60">
        <v>0</v>
      </c>
      <c r="E53" s="11">
        <v>0</v>
      </c>
      <c r="F53" s="11"/>
      <c r="G53" s="78">
        <f t="shared" si="0"/>
        <v>0</v>
      </c>
      <c r="H53" s="40"/>
      <c r="I53" s="34"/>
      <c r="J53" s="20"/>
    </row>
    <row r="54" spans="1:10" ht="25.5" customHeight="1" x14ac:dyDescent="0.35">
      <c r="A54" s="74" t="s">
        <v>48</v>
      </c>
      <c r="B54" s="50"/>
      <c r="C54" s="51">
        <f t="shared" ref="C54:F54" si="3">SUM(C55:C61)</f>
        <v>14140000</v>
      </c>
      <c r="D54" s="51">
        <f t="shared" si="3"/>
        <v>15471312.309999999</v>
      </c>
      <c r="E54" s="51">
        <f t="shared" si="3"/>
        <v>17125805.609999999</v>
      </c>
      <c r="F54" s="51">
        <f t="shared" si="3"/>
        <v>16338505.609999999</v>
      </c>
      <c r="G54" s="78">
        <f t="shared" si="0"/>
        <v>-867193.30000000075</v>
      </c>
      <c r="H54" s="52"/>
      <c r="I54" s="53"/>
      <c r="J54" s="54"/>
    </row>
    <row r="55" spans="1:10" ht="70.5" customHeight="1" x14ac:dyDescent="0.25">
      <c r="A55" s="32" t="s">
        <v>49</v>
      </c>
      <c r="B55" s="24" t="s">
        <v>6</v>
      </c>
      <c r="C55" s="60">
        <v>500000</v>
      </c>
      <c r="D55" s="71">
        <v>500000</v>
      </c>
      <c r="E55" s="11">
        <v>1800000</v>
      </c>
      <c r="F55" s="11">
        <v>1800000</v>
      </c>
      <c r="G55" s="78">
        <f t="shared" si="0"/>
        <v>-1300000</v>
      </c>
      <c r="H55" s="37" t="s">
        <v>50</v>
      </c>
      <c r="I55" s="32" t="s">
        <v>98</v>
      </c>
      <c r="J55" s="9" t="s">
        <v>97</v>
      </c>
    </row>
    <row r="56" spans="1:10" ht="77.25" x14ac:dyDescent="0.25">
      <c r="A56" s="48" t="s">
        <v>67</v>
      </c>
      <c r="B56" s="24" t="s">
        <v>8</v>
      </c>
      <c r="C56" s="60">
        <v>1380000</v>
      </c>
      <c r="D56" s="71">
        <v>1380000</v>
      </c>
      <c r="E56" s="11">
        <v>1379999.64</v>
      </c>
      <c r="F56" s="11">
        <v>1379999.64</v>
      </c>
      <c r="G56" s="78">
        <f t="shared" si="0"/>
        <v>0.36000000010244548</v>
      </c>
      <c r="H56" s="37" t="s">
        <v>51</v>
      </c>
      <c r="I56" s="32" t="s">
        <v>54</v>
      </c>
      <c r="J56" s="9" t="s">
        <v>94</v>
      </c>
    </row>
    <row r="57" spans="1:10" x14ac:dyDescent="0.25">
      <c r="A57" s="55" t="s">
        <v>47</v>
      </c>
      <c r="B57" s="56"/>
      <c r="C57" s="57">
        <f t="shared" ref="C57:E57" si="4">C55+C56+C4</f>
        <v>12260000</v>
      </c>
      <c r="D57" s="57">
        <f t="shared" si="4"/>
        <v>13591312.309999999</v>
      </c>
      <c r="E57" s="57">
        <f t="shared" si="4"/>
        <v>13945805.969999999</v>
      </c>
      <c r="F57" s="57">
        <f>F55+F56+F4</f>
        <v>13158505.969999999</v>
      </c>
      <c r="G57" s="78">
        <f t="shared" si="0"/>
        <v>432806.33999999985</v>
      </c>
      <c r="H57" s="58"/>
      <c r="I57" s="56"/>
      <c r="J57" s="59" t="s">
        <v>68</v>
      </c>
    </row>
  </sheetData>
  <autoFilter ref="A3:AF57" xr:uid="{00000000-0009-0000-0000-000001000000}"/>
  <mergeCells count="1">
    <mergeCell ref="A1:J1"/>
  </mergeCells>
  <pageMargins left="0.19685039370078741" right="0.15748031496062992" top="0.27559055118110237" bottom="0.19685039370078741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ДК (2)</vt:lpstr>
      <vt:lpstr>ДК</vt:lpstr>
      <vt:lpstr>'ДК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1 1</cp:lastModifiedBy>
  <cp:lastPrinted>2024-03-13T05:04:15Z</cp:lastPrinted>
  <dcterms:created xsi:type="dcterms:W3CDTF">2015-06-05T18:19:34Z</dcterms:created>
  <dcterms:modified xsi:type="dcterms:W3CDTF">2024-03-13T05:13:31Z</dcterms:modified>
</cp:coreProperties>
</file>